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พัสดุของแม็ก\ซื้อเอกสารค่าน้ำ พัสดุ\ทีดิน\งบคลัง ปี67\คณะวิศวกรรมศาสตร์\ปรับปรุงห้องเครื่องมือวิเคราะห์และห้องปฏิบัติการและวิจัยของภาควิชาวิศวกรรมเคมี ตำบลคลองหนึ่ง อำเภอคลองหลวง จังหวัดปทุมธานี 1 รายการ\"/>
    </mc:Choice>
  </mc:AlternateContent>
  <bookViews>
    <workbookView xWindow="0" yWindow="0" windowWidth="20490" windowHeight="7755" activeTab="2"/>
  </bookViews>
  <sheets>
    <sheet name="ปร.4 (1)" sheetId="6" r:id="rId1"/>
    <sheet name="ปร.5 (ก)" sheetId="2" r:id="rId2"/>
    <sheet name="ปร.5 (ข) " sheetId="7" r:id="rId3"/>
    <sheet name="ปร.6" sheetId="3" r:id="rId4"/>
    <sheet name="คำนวน FACTOR F" sheetId="8" r:id="rId5"/>
  </sheets>
  <externalReferences>
    <externalReference r:id="rId6"/>
  </externalReferences>
  <definedNames>
    <definedName name="_xlnm.Print_Area" localSheetId="4">'คำนวน FACTOR F'!$A$1:$AA$38</definedName>
    <definedName name="_xlnm.Print_Area" localSheetId="0">'ปร.4 (1)'!$A$1:$J$116</definedName>
    <definedName name="_xlnm.Print_Area" localSheetId="1">'ปร.5 (ก)'!$A$1:$F$31</definedName>
    <definedName name="_xlnm.Print_Area" localSheetId="2">'ปร.5 (ข) '!$A$1:$F$24</definedName>
    <definedName name="_xlnm.Print_Area" localSheetId="3">ปร.6!$A$1:$F$27</definedName>
  </definedNames>
  <calcPr calcId="162913"/>
</workbook>
</file>

<file path=xl/calcChain.xml><?xml version="1.0" encoding="utf-8"?>
<calcChain xmlns="http://schemas.openxmlformats.org/spreadsheetml/2006/main">
  <c r="L68" i="6" l="1"/>
  <c r="L42" i="6"/>
  <c r="L74" i="6" l="1"/>
  <c r="B5" i="3"/>
  <c r="B6" i="7"/>
  <c r="G23" i="8" l="1"/>
  <c r="E23" i="8"/>
  <c r="I22" i="8"/>
  <c r="E22" i="8"/>
  <c r="C22" i="8"/>
  <c r="V30" i="8"/>
  <c r="L30" i="8" s="1"/>
  <c r="V29" i="8"/>
  <c r="L29" i="8"/>
  <c r="V28" i="8"/>
  <c r="L28" i="8" s="1"/>
  <c r="V27" i="8"/>
  <c r="L27" i="8" s="1"/>
  <c r="V26" i="8"/>
  <c r="L26" i="8"/>
  <c r="V25" i="8"/>
  <c r="L25" i="8" s="1"/>
  <c r="V24" i="8"/>
  <c r="L24" i="8"/>
  <c r="V23" i="8"/>
  <c r="L23" i="8" s="1"/>
  <c r="V22" i="8"/>
  <c r="L22" i="8" s="1"/>
  <c r="V21" i="8"/>
  <c r="L21" i="8" s="1"/>
  <c r="V20" i="8"/>
  <c r="L20" i="8"/>
  <c r="V19" i="8"/>
  <c r="L19" i="8" s="1"/>
  <c r="V18" i="8"/>
  <c r="L18" i="8"/>
  <c r="V17" i="8"/>
  <c r="L17" i="8" s="1"/>
  <c r="V16" i="8"/>
  <c r="L16" i="8" s="1"/>
  <c r="V15" i="8"/>
  <c r="L15" i="8"/>
  <c r="V14" i="8"/>
  <c r="L14" i="8" s="1"/>
  <c r="V13" i="8"/>
  <c r="V12" i="8"/>
  <c r="V11" i="8"/>
  <c r="V10" i="8"/>
  <c r="V9" i="8"/>
  <c r="P9" i="8"/>
  <c r="V8" i="8"/>
  <c r="V7" i="8"/>
  <c r="P7" i="8"/>
  <c r="P10" i="8" s="1"/>
  <c r="V6" i="8"/>
  <c r="P11" i="8" l="1"/>
  <c r="R11" i="8" s="1"/>
  <c r="R10" i="8"/>
  <c r="I74" i="6" l="1"/>
  <c r="B12" i="3" l="1"/>
  <c r="B11" i="3"/>
  <c r="B12" i="7"/>
  <c r="A4" i="7"/>
  <c r="A3" i="7"/>
  <c r="B13" i="2"/>
  <c r="A4" i="3" l="1"/>
  <c r="A5" i="3"/>
  <c r="A6" i="3"/>
  <c r="A4" i="2"/>
  <c r="A3" i="3" s="1"/>
  <c r="A3" i="2"/>
  <c r="C12" i="7" l="1"/>
  <c r="D12" i="7" s="1"/>
  <c r="E12" i="7" s="1"/>
  <c r="C13" i="2" l="1"/>
  <c r="E15" i="7"/>
  <c r="C12" i="3" s="1"/>
  <c r="E13" i="2" l="1"/>
  <c r="E22" i="2" s="1"/>
  <c r="C11" i="3" s="1"/>
  <c r="C15" i="3" s="1"/>
  <c r="H16" i="8"/>
  <c r="B17" i="3"/>
  <c r="G25" i="8" l="1"/>
  <c r="G22" i="8"/>
  <c r="P18" i="8" s="1"/>
  <c r="P19" i="8" s="1"/>
  <c r="G26" i="8" s="1"/>
</calcChain>
</file>

<file path=xl/sharedStrings.xml><?xml version="1.0" encoding="utf-8"?>
<sst xmlns="http://schemas.openxmlformats.org/spreadsheetml/2006/main" count="258" uniqueCount="166">
  <si>
    <t>แบบแสดงรายการ ปริมาณงาน และราคา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</si>
  <si>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</si>
  <si>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</si>
  <si>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</si>
  <si>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</si>
  <si>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</si>
  <si>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</si>
  <si>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</si>
  <si>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</si>
  <si>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ค่าแรงงาน</t>
  </si>
  <si>
    <t>หมายเหตุ</t>
  </si>
  <si>
    <t>แบบเลขที่</t>
  </si>
  <si>
    <t>แบบ ปร.5 (ก)</t>
  </si>
  <si>
    <t>แบบสรุปค่าก่อสร้าง</t>
  </si>
  <si>
    <t>ค่างานต้นทุน</t>
  </si>
  <si>
    <t xml:space="preserve"> Factor F</t>
  </si>
  <si>
    <t>ค่าก่อสร้าง</t>
  </si>
  <si>
    <t>เงื่อนไขการใช้ตาราง Factor F</t>
  </si>
  <si>
    <t>เงินประกันผลงานหัก...............%</t>
  </si>
  <si>
    <t>รวมค่าก่อสร้าง</t>
  </si>
  <si>
    <t>เงินล่วงหน้าจ่าย…….................%</t>
  </si>
  <si>
    <t>ค่างาน</t>
  </si>
  <si>
    <t>แบบสรุปค่าครุภัณฑ์จัดซื้อ</t>
  </si>
  <si>
    <t>แบบ ปร.5 (ข)</t>
  </si>
  <si>
    <t>แบบสรุปราคากลางงานก่อสร้างอาคาร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</si>
  <si>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</si>
  <si>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</si>
  <si>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</si>
  <si>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สถานที่ก่อสร้าง คณะวิศวกรรมศาสตร์ มหาวิทยาลัยธรรมศาสตร์</t>
  </si>
  <si>
    <t>แบบ ปร.4 และ ปร.5   ที่แนบ มีจำนวน 1 ชุด</t>
  </si>
  <si>
    <t>แบบ ปร.6 แผ่นที่ 1/1</t>
  </si>
  <si>
    <t>ภาษีมูลค่าเพิ่ม 7 %</t>
  </si>
  <si>
    <t xml:space="preserve"> </t>
  </si>
  <si>
    <t>รวมค่าวัสดุ และค่าแรง</t>
  </si>
  <si>
    <t>ตร.ม.</t>
  </si>
  <si>
    <t>รวม</t>
  </si>
  <si>
    <t>เครื่อง</t>
  </si>
  <si>
    <t>ตัว</t>
  </si>
  <si>
    <t xml:space="preserve">หมวดค่างานปรับปรุง  </t>
  </si>
  <si>
    <t>หมวดค่างานครุภัณฑ์</t>
  </si>
  <si>
    <t>กลุ่มงานก่อสร้างอาคาร</t>
  </si>
  <si>
    <t>ภาษี  มูลค่าเพิ่ม 7%</t>
  </si>
  <si>
    <t>ชุด</t>
  </si>
  <si>
    <t>หน่วยงานเจ้าของโครงการ/งานก่อสร้าง ภาควิชาวิศวกรรมเคมี คณะวิศวกรรมศาสตร์ มหาวิทยาลัยธรรมศาสตร์</t>
  </si>
  <si>
    <t>โดยความหนาของกระจก ไม่น้อยกว่า 5.5 มม.</t>
  </si>
  <si>
    <t xml:space="preserve">ความหนาของอลูมิเนียมกรอบกระจก ไม่น้อยกว่า 1.4 มม.  </t>
  </si>
  <si>
    <t>และความหนาของอลูมิเนียมลูกพูกไม่น้อยกว่า 0.6 มม.</t>
  </si>
  <si>
    <t>กระจกใส มีความหนาไม่น้อยกว่า 5.5 มม. ติดตั้งมือจับสแตนเลส</t>
  </si>
  <si>
    <t>งานติดตั้งประตู</t>
  </si>
  <si>
    <t xml:space="preserve"> ลูกพูกอลูมิเนียมมีความหนาไม่น้อยกว่า0.6มม.  </t>
  </si>
  <si>
    <t xml:space="preserve">กระจกใสมี ความหนาไม่น้อยกว่า 5.5 มม. ติดตั้งมือจับสแตนเลส และชุดกุญแจล็อค  </t>
  </si>
  <si>
    <t>งานระบบปรับอากาศ</t>
  </si>
  <si>
    <t xml:space="preserve">ร้อยท่อ PVC สีขาว พร้อมติดตั้งเต้ารับไฟฟ้า </t>
  </si>
  <si>
    <t xml:space="preserve"> -  มีขนาดไม่น้อยกว่า 18,000 บีทียู </t>
  </si>
  <si>
    <t xml:space="preserve"> -  มีขนาดไม่น้อยกว่า 24,000 บีทียู</t>
  </si>
  <si>
    <t xml:space="preserve"> -  มีขนาดไม่น้อยกว่า 30,000 บีทียู</t>
  </si>
  <si>
    <t xml:space="preserve"> -  มีขนาดไม่น้อยกว่า 36,000 บีทียู </t>
  </si>
  <si>
    <t>ตู้</t>
  </si>
  <si>
    <t>ขนาดกว้าง 1.2 เมตร  สูง 2.4 เมตร  โดยกรอบวงกบ ประตู</t>
  </si>
  <si>
    <t>งานรื้อถอน</t>
  </si>
  <si>
    <t xml:space="preserve">1.1 รื้อถอนประตูไม้ พร้อมช่องแสง บานเปิด 2 บาน </t>
  </si>
  <si>
    <t xml:space="preserve">ขนาดกว้าง 1.80 เมตร สูง 2.60 เมตร </t>
  </si>
  <si>
    <t xml:space="preserve">1.2 รื้อถอนเครื่องปรับอากาศ ชนิดแขวนฝ้า </t>
  </si>
  <si>
    <t xml:space="preserve">1.3 รื้อถอนเครื่องปรับอากาศ ชนิดติดผนัง </t>
  </si>
  <si>
    <t>งานกั้นห้อง</t>
  </si>
  <si>
    <t xml:space="preserve"> และกรอบบานประตู ใช้อลูมิเนียมความหนาไม่น้อยกว่า 1.4 มม. </t>
  </si>
  <si>
    <t xml:space="preserve">ความหนาไม่น้อยกว่า 1.4มม. ลูกฟูกอลูมิเนียม มีความหนาไม่น้อยกว่า </t>
  </si>
  <si>
    <t xml:space="preserve">  แบบแยกส่วน ชนิดแขวนฝ้า ไฟ 220 โวลล์ ประหยัดไฟ เบอร์ 5   </t>
  </si>
  <si>
    <t>ขนาด 24,000 บีทียู</t>
  </si>
  <si>
    <t>ขนาดกว้าง 1.80 เมตร  สูง 2.40 เมตรโดยกรอบวงกบ</t>
  </si>
  <si>
    <t>ขนาดกว้าง 1.80 เมตร สูง 2.60 เมตรโดยกรอบวงกบ และกรอบบานประตู ใช้อลูมิเนียม</t>
  </si>
  <si>
    <t xml:space="preserve"> - ในการติดตั้งกล้องวงจรปิดต้องติดตั้งปลั๊กไฟเดินท่อร้อยสายไฟ พีวีซี สีขาว </t>
  </si>
  <si>
    <t>ติดตั้งไฟเลี้ยง12VDC / PoE 802.3af  สำหรับกล้องทุกตัว</t>
  </si>
  <si>
    <t xml:space="preserve"> - พร้อมเดินสายสัญญาณไปยังเครื่องบันทึก เดินท่อร้อยสายไฟ พีวีซี สีขาว</t>
  </si>
  <si>
    <t xml:space="preserve"> - ติดตั้งตู้จัดเก็บอุปกรณ์ และจอภาพที่ผนัง พร้อมติดตั้ง เครื่องบันทึกไว้</t>
  </si>
  <si>
    <t>ภายในตู้จัดเก็บอุปกรณ์เคลือข่าย</t>
  </si>
  <si>
    <t>https://shopee.co.th/product/16298653/21379770328</t>
  </si>
  <si>
    <t xml:space="preserve">2.1 เครื่องปรับอากาศ ขนาด18000บีทียู </t>
  </si>
  <si>
    <t xml:space="preserve">2.2 เครื่องปรับอากาศ  ขนาด24000บีทียู </t>
  </si>
  <si>
    <t xml:space="preserve">2.3 เครื่องปรับอากาศ   ขนาด30000บีทียู </t>
  </si>
  <si>
    <t xml:space="preserve">2.4 เครื่องปรับอากาศ  ขนาด36000บีทียู </t>
  </si>
  <si>
    <t xml:space="preserve">2.5 พัดลมระบายอากาศ ขนาดไม่น้อยกว่า 8 นิ้ว </t>
  </si>
  <si>
    <t>2.6 กล้องวงจรปิด</t>
  </si>
  <si>
    <t>2.7 ชุดเครื่องบันทึก</t>
  </si>
  <si>
    <t>2.8 ตู้จัดเก็บอุปกรณ์เครือข่าย</t>
  </si>
  <si>
    <t>2.9 ชุดเครื่องอ่านบัตร และสแกนนิ้วมือ</t>
  </si>
  <si>
    <t>งานก่อสร้าง</t>
  </si>
  <si>
    <t>สถานที่ก่อสร้าง</t>
  </si>
  <si>
    <t>จังหวัด</t>
  </si>
  <si>
    <t>หน่วยงาน</t>
  </si>
  <si>
    <t>เงื่อนไข</t>
  </si>
  <si>
    <t>ค่างาน(ทุน)</t>
  </si>
  <si>
    <t>FACTOR F</t>
  </si>
  <si>
    <t>ล้านบาท</t>
  </si>
  <si>
    <t>เงินล่วงหน้าจ่าย ( ร้อยละ )</t>
  </si>
  <si>
    <t>&lt;0.5</t>
  </si>
  <si>
    <t>งบตั้งแต่ 50,000 - 500,000 บาท</t>
  </si>
  <si>
    <t>ค่าประกันผลงาน หัก  (ร้อยละ)</t>
  </si>
  <si>
    <t>งบตั้งแต่ 500,001 - 1,000,000 บาท</t>
  </si>
  <si>
    <t>ดอกเบี้ยเงินกู้ (ร้อยละ)</t>
  </si>
  <si>
    <t>งบตั้งแต่ 1,000,001 - 2,000,000 บาท</t>
  </si>
  <si>
    <t>a =</t>
  </si>
  <si>
    <t>ค่าภาษีมูลค่าเพิ่ม ( VAT )  (ร้อยละ)</t>
  </si>
  <si>
    <t>งบตั้งแต่ 2,000,001 - 5,000,000 บาท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</si>
  <si>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</si>
  <si>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</si>
  <si>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</si>
  <si>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</si>
  <si>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</si>
  <si>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t>{</t>
  </si>
  <si>
    <t>}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</si>
  <si>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</si>
  <si>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</si>
  <si>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</si>
  <si>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</si>
  <si>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</si>
  <si>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</si>
  <si>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</si>
  <si>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</si>
  <si>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</si>
  <si>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</si>
  <si>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</si>
  <si>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</si>
  <si>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</si>
  <si>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</si>
  <si>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สรุปค่าต้นทุนงาน</t>
  </si>
  <si>
    <t>บาท</t>
  </si>
  <si>
    <t>ค่า FACTOR F เท่ากับ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</si>
  <si>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</si>
  <si>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</si>
  <si>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</si>
  <si>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(ลงชื่อ) ....................................................................... กรรมการ</t>
  </si>
  <si>
    <t>(ลงชื่อ) ....................................................................... กรรมการและเลขานุการ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</si>
  <si>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</si>
  <si>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ปทุมธานี</t>
  </si>
  <si>
    <t>คณะวิศวกรรมศาสตร์ มหาวิทยาลัยธรรมศาสตร์</t>
  </si>
  <si>
    <t>มหาวิทยาลัยธรรมศาสตร์</t>
  </si>
  <si>
    <t xml:space="preserve"> ใช้อลูมิเนียมมีความหนาไม่น้อยกว่า 1.4 มม. ลูกพูกอลูมิเนียม มีหนาไม่น้อยกว่า 0.6 มม.  </t>
  </si>
  <si>
    <t>และชุดกุญแจล็อค  พร้อมติดฟิล์มฝ้าแบบสุญญากาศบน บานกระจกทั้งหมด</t>
  </si>
  <si>
    <t xml:space="preserve">0.6 มม.  กระจกใสมี ความหนาไม่น้อยกว่า 5.5 มม.  ติดตั้งมือจับสแตนเลส และชุดกุญแจล็อค  </t>
  </si>
  <si>
    <t>[( D - E ) x ( A - B )]</t>
  </si>
  <si>
    <t xml:space="preserve">1.4 ติดตั้งเครื่องปรับอากาศ ชนิดแขวนฝ้า </t>
  </si>
  <si>
    <t xml:space="preserve">1.5 เปลี่ยนติดตั้งเครื่องปรับอากาศ แบบแขวนฝ้า ประหยัดไฟเบอร์ 5  </t>
  </si>
  <si>
    <t xml:space="preserve">1.6 ติดตั้งผนังกระจก อลูมิเนียม </t>
  </si>
  <si>
    <t xml:space="preserve">1.7 ติดตั้งประตูกระจกอลูมิเนียมบานเลื่อน </t>
  </si>
  <si>
    <t>1.8 ติดตั้งพัดลมระบายอากาศ  เดินสายไฟ</t>
  </si>
  <si>
    <t xml:space="preserve">1.9 กล้องวงจรปิด  </t>
  </si>
  <si>
    <t>1.10 เครื่องบันทึก และตู้จัดเก็บอุปกรณ์เครือข่าย</t>
  </si>
  <si>
    <t>1.11  ติดตั้งประตูกระจกอลูมิเนียมบานสวิง 2 บาน แบบA</t>
  </si>
  <si>
    <t>1.12 ติดตั้งประตูกระจกอลูมิเนียมบานสวิง 2 บาน แบบB</t>
  </si>
  <si>
    <t>ชื่อโครงการ/งานก่อสร้าง ปรับปรุงห้องเครื่องมือวิเคราะห์และห้องปฏิบัติการและวิจัยของภาควิชาวิศวกรรมเคมี ตําบลคลองหนึ่ง อําเภอคลองหลวง จังหวัดปทุมธานี 1 รายการ</t>
  </si>
  <si>
    <t>ปรับปรุงห้องเครื่องมือวิเคราะห์และห้องปฏิบัติการและวิจัยของภาควิชาวิศวกรรมเคมี ตําบลคลองหนึ่ง อําเภอคลองหลวง จังหวัดปทุมธานี 1รายการ</t>
  </si>
  <si>
    <t>ดอกเบี้ยเงินกู้  7 %</t>
  </si>
  <si>
    <t xml:space="preserve">        ( รองศาสตราจารย์ ดร. สาธก ไชยกุลชื่นสกุล )</t>
  </si>
  <si>
    <t xml:space="preserve">แบบ ปร.4  ที่แนบ มีจำนวน   3    หน้า                       </t>
  </si>
  <si>
    <t xml:space="preserve">แบบ ปร.4  ที่แนบ มีจำนวน   3   หน้า                       </t>
  </si>
  <si>
    <t xml:space="preserve">        ( ผู้ช่วยศาสตราจารย์ โปรดปราน สิริธีรศาสน์ )</t>
  </si>
  <si>
    <t>(ลงชื่อ) ........................................................................... ประธานกรรมการ</t>
  </si>
  <si>
    <t xml:space="preserve">                  ( นายกิตติ เมธาวงศ์ )</t>
  </si>
  <si>
    <t>แบบ ปร.4  แผ่นที่ 1/3</t>
  </si>
  <si>
    <t>แบบ ปร.4  แผ่นที่ 2/3</t>
  </si>
  <si>
    <t>แบบ ปร.4  แผ่นที่ 3/3</t>
  </si>
  <si>
    <t>A-01 ถึง A-12</t>
  </si>
  <si>
    <t xml:space="preserve">คำนวณราคากลางโดย คณะกรรมการกำหนดราคากลาง ภาควิชาวิศวกรรมเคมี คณะวิศวกรรมศาสตร์ มหาวิทยาลัยธรรมศาสตร์    เมื่อวันที่   </t>
  </si>
  <si>
    <t xml:space="preserve">คำนวณราคากลางโดย คณะกรรมการกำหนดราคากลาง ภาควิชาวิศวกรรมเคมี คณะวิศวกรรมศาสตร์ มหาวิทยาลัยธรรมศาสตร์    เมื่อวันที่  </t>
  </si>
  <si>
    <t xml:space="preserve">คำนวณราคากลาง    เมื่อวันที่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</si>
</sst>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_(* #,##0.00_);_(* \(#,##0.00\);_(* &quot;-&quot;??_);_(@_)"/>
    <numFmt numFmtId="188" formatCode="#,##0.0000"/>
    <numFmt numFmtId="189" formatCode="_-* #,##0_-;\-* #,##0_-;_-* &quot;-&quot;??_-;_-@_-"/>
    <numFmt numFmtId="190" formatCode="0.0000"/>
    <numFmt numFmtId="191" formatCode="_-* #,##0.0000_-;\-* #,##0.00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2"/>
      <color theme="1"/>
      <name val="TH Sarabun New"/>
      <family val="2"/>
    </font>
    <font>
      <b/>
      <sz val="11"/>
      <color theme="1"/>
      <name val="TH Sarabun New"/>
      <family val="2"/>
    </font>
    <font>
      <sz val="11"/>
      <color theme="1"/>
      <name val="TH Sarabun New"/>
      <family val="2"/>
    </font>
    <font>
      <sz val="10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0"/>
      <color theme="1"/>
      <name val="TH Sarabun New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  <charset val="2"/>
    </font>
    <font>
      <sz val="11"/>
      <color indexed="8"/>
      <name val="TH SarabunPSK"/>
      <family val="2"/>
    </font>
    <font>
      <sz val="11"/>
      <color indexed="8"/>
      <name val="Symbol"/>
      <family val="1"/>
      <charset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11" fillId="0" borderId="0"/>
    <xf numFmtId="187" fontId="13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4" fillId="0" borderId="22" xfId="0" applyFont="1" applyBorder="1"/>
    <xf numFmtId="0" fontId="4" fillId="0" borderId="23" xfId="0" applyFont="1" applyBorder="1"/>
    <xf numFmtId="0" fontId="5" fillId="0" borderId="26" xfId="0" applyFont="1" applyBorder="1"/>
    <xf numFmtId="4" fontId="5" fillId="0" borderId="0" xfId="0" applyNumberFormat="1" applyFont="1"/>
    <xf numFmtId="0" fontId="5" fillId="0" borderId="31" xfId="0" applyFont="1" applyBorder="1"/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188" fontId="5" fillId="0" borderId="26" xfId="0" applyNumberFormat="1" applyFont="1" applyBorder="1" applyAlignment="1">
      <alignment vertical="center"/>
    </xf>
    <xf numFmtId="0" fontId="5" fillId="0" borderId="35" xfId="0" applyFont="1" applyBorder="1"/>
    <xf numFmtId="0" fontId="5" fillId="0" borderId="30" xfId="0" applyFont="1" applyBorder="1" applyAlignment="1">
      <alignment horizontal="center"/>
    </xf>
    <xf numFmtId="0" fontId="5" fillId="0" borderId="36" xfId="0" applyFont="1" applyBorder="1"/>
    <xf numFmtId="0" fontId="5" fillId="0" borderId="30" xfId="0" applyFont="1" applyBorder="1"/>
    <xf numFmtId="0" fontId="5" fillId="0" borderId="1" xfId="0" applyFont="1" applyBorder="1"/>
    <xf numFmtId="0" fontId="4" fillId="0" borderId="40" xfId="0" applyFont="1" applyBorder="1"/>
    <xf numFmtId="0" fontId="5" fillId="0" borderId="16" xfId="0" applyFont="1" applyBorder="1"/>
    <xf numFmtId="0" fontId="5" fillId="0" borderId="5" xfId="0" applyFont="1" applyBorder="1"/>
    <xf numFmtId="0" fontId="5" fillId="0" borderId="41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4" fillId="0" borderId="5" xfId="0" applyFont="1" applyBorder="1"/>
    <xf numFmtId="0" fontId="5" fillId="0" borderId="0" xfId="0" applyFont="1" applyBorder="1"/>
    <xf numFmtId="0" fontId="5" fillId="0" borderId="21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0" xfId="0" applyFont="1" applyAlignment="1">
      <alignment horizontal="left"/>
    </xf>
    <xf numFmtId="0" fontId="4" fillId="0" borderId="33" xfId="0" applyFont="1" applyBorder="1"/>
    <xf numFmtId="187" fontId="5" fillId="0" borderId="26" xfId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42" xfId="0" applyFont="1" applyBorder="1"/>
    <xf numFmtId="187" fontId="5" fillId="0" borderId="31" xfId="1" applyFont="1" applyBorder="1"/>
    <xf numFmtId="0" fontId="5" fillId="0" borderId="52" xfId="0" applyFont="1" applyBorder="1" applyAlignment="1">
      <alignment horizontal="center" vertical="center"/>
    </xf>
    <xf numFmtId="187" fontId="5" fillId="0" borderId="42" xfId="1" applyFont="1" applyBorder="1" applyAlignment="1">
      <alignment vertical="center"/>
    </xf>
    <xf numFmtId="0" fontId="5" fillId="0" borderId="53" xfId="0" applyFont="1" applyBorder="1"/>
    <xf numFmtId="0" fontId="5" fillId="0" borderId="37" xfId="0" applyFont="1" applyBorder="1"/>
    <xf numFmtId="0" fontId="5" fillId="0" borderId="38" xfId="0" applyFont="1" applyBorder="1"/>
    <xf numFmtId="0" fontId="6" fillId="0" borderId="4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187" fontId="6" fillId="0" borderId="26" xfId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87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87" fontId="6" fillId="0" borderId="42" xfId="1" applyFont="1" applyBorder="1" applyAlignment="1">
      <alignment vertical="center"/>
    </xf>
    <xf numFmtId="187" fontId="6" fillId="0" borderId="42" xfId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87" fontId="6" fillId="0" borderId="31" xfId="1" applyFont="1" applyBorder="1" applyAlignment="1">
      <alignment horizontal="center" vertical="center"/>
    </xf>
    <xf numFmtId="187" fontId="6" fillId="0" borderId="31" xfId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87" fontId="6" fillId="0" borderId="42" xfId="1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87" fontId="6" fillId="0" borderId="31" xfId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87" fontId="6" fillId="0" borderId="50" xfId="1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4" fontId="6" fillId="0" borderId="3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7" fontId="6" fillId="2" borderId="1" xfId="1" applyFont="1" applyFill="1" applyBorder="1" applyAlignment="1">
      <alignment vertical="center"/>
    </xf>
    <xf numFmtId="187" fontId="8" fillId="2" borderId="2" xfId="1" applyFont="1" applyFill="1" applyBorder="1"/>
    <xf numFmtId="4" fontId="9" fillId="2" borderId="2" xfId="0" applyNumberFormat="1" applyFont="1" applyFill="1" applyBorder="1"/>
    <xf numFmtId="0" fontId="8" fillId="2" borderId="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20" xfId="0" applyFont="1" applyFill="1" applyBorder="1"/>
    <xf numFmtId="0" fontId="9" fillId="2" borderId="0" xfId="0" applyFont="1" applyFill="1" applyBorder="1"/>
    <xf numFmtId="0" fontId="9" fillId="2" borderId="17" xfId="0" applyFont="1" applyFill="1" applyBorder="1"/>
    <xf numFmtId="0" fontId="9" fillId="2" borderId="18" xfId="0" applyFont="1" applyFill="1" applyBorder="1"/>
    <xf numFmtId="187" fontId="10" fillId="2" borderId="1" xfId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10" fillId="2" borderId="31" xfId="0" applyFont="1" applyFill="1" applyBorder="1" applyAlignment="1">
      <alignment vertical="center"/>
    </xf>
    <xf numFmtId="0" fontId="10" fillId="2" borderId="31" xfId="0" applyFont="1" applyFill="1" applyBorder="1" applyAlignment="1">
      <alignment horizontal="center" vertical="center"/>
    </xf>
    <xf numFmtId="187" fontId="10" fillId="2" borderId="31" xfId="1" applyFont="1" applyFill="1" applyBorder="1" applyAlignment="1">
      <alignment vertical="center"/>
    </xf>
    <xf numFmtId="187" fontId="7" fillId="2" borderId="31" xfId="1" applyFont="1" applyFill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187" fontId="3" fillId="0" borderId="26" xfId="1" applyFont="1" applyBorder="1"/>
    <xf numFmtId="0" fontId="3" fillId="0" borderId="30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4" fontId="3" fillId="0" borderId="31" xfId="0" applyNumberFormat="1" applyFont="1" applyBorder="1" applyAlignment="1">
      <alignment horizontal="right"/>
    </xf>
    <xf numFmtId="4" fontId="3" fillId="0" borderId="31" xfId="0" applyNumberFormat="1" applyFont="1" applyBorder="1"/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187" fontId="6" fillId="0" borderId="58" xfId="1" applyFont="1" applyBorder="1" applyAlignment="1">
      <alignment horizontal="center" vertical="center"/>
    </xf>
    <xf numFmtId="187" fontId="6" fillId="0" borderId="58" xfId="1" applyFont="1" applyBorder="1" applyAlignment="1">
      <alignment vertical="center"/>
    </xf>
    <xf numFmtId="187" fontId="6" fillId="0" borderId="60" xfId="1" applyFont="1" applyBorder="1" applyAlignment="1">
      <alignment vertical="center"/>
    </xf>
    <xf numFmtId="0" fontId="12" fillId="0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Alignment="1" applyProtection="1">
      <alignment horizontal="center"/>
      <protection locked="0"/>
    </xf>
    <xf numFmtId="187" fontId="12" fillId="0" borderId="0" xfId="3" applyFont="1" applyFill="1" applyAlignment="1" applyProtection="1">
      <alignment horizontal="center"/>
      <protection locked="0"/>
    </xf>
    <xf numFmtId="0" fontId="14" fillId="0" borderId="0" xfId="0" quotePrefix="1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187" fontId="14" fillId="0" borderId="0" xfId="3" applyFont="1" applyFill="1" applyProtection="1">
      <protection locked="0"/>
    </xf>
    <xf numFmtId="189" fontId="14" fillId="0" borderId="0" xfId="3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2" fillId="0" borderId="0" xfId="2" applyFont="1" applyFill="1" applyAlignment="1" applyProtection="1">
      <alignment horizontal="left"/>
      <protection locked="0"/>
    </xf>
    <xf numFmtId="0" fontId="16" fillId="0" borderId="0" xfId="0" applyFont="1" applyFill="1" applyProtection="1">
      <protection locked="0"/>
    </xf>
    <xf numFmtId="187" fontId="16" fillId="0" borderId="0" xfId="3" applyFont="1" applyFill="1" applyProtection="1">
      <protection locked="0"/>
    </xf>
    <xf numFmtId="0" fontId="12" fillId="0" borderId="0" xfId="2" applyFont="1" applyFill="1" applyAlignment="1" applyProtection="1">
      <alignment horizontal="right"/>
      <protection locked="0"/>
    </xf>
    <xf numFmtId="0" fontId="12" fillId="0" borderId="0" xfId="2" applyFont="1" applyFill="1" applyAlignment="1" applyProtection="1">
      <protection locked="0"/>
    </xf>
    <xf numFmtId="0" fontId="12" fillId="0" borderId="0" xfId="2" applyFont="1" applyFill="1" applyBorder="1" applyAlignment="1" applyProtection="1">
      <protection locked="0"/>
    </xf>
    <xf numFmtId="0" fontId="12" fillId="0" borderId="0" xfId="2" applyFont="1" applyFill="1" applyBorder="1" applyAlignment="1" applyProtection="1">
      <alignment horizontal="left"/>
      <protection locked="0"/>
    </xf>
    <xf numFmtId="187" fontId="6" fillId="0" borderId="26" xfId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26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18" fillId="0" borderId="0" xfId="2" applyFont="1" applyFill="1" applyBorder="1" applyAlignment="1" applyProtection="1">
      <alignment horizontal="center"/>
      <protection locked="0"/>
    </xf>
    <xf numFmtId="0" fontId="18" fillId="0" borderId="0" xfId="2" applyFont="1" applyFill="1" applyAlignment="1" applyProtection="1">
      <alignment horizontal="center"/>
      <protection locked="0"/>
    </xf>
    <xf numFmtId="187" fontId="18" fillId="0" borderId="0" xfId="3" applyFont="1" applyFill="1" applyAlignment="1" applyProtection="1">
      <alignment horizontal="center"/>
      <protection locked="0"/>
    </xf>
    <xf numFmtId="0" fontId="15" fillId="0" borderId="62" xfId="2" applyFont="1" applyFill="1" applyBorder="1" applyAlignment="1" applyProtection="1">
      <alignment horizontal="center" vertical="center"/>
    </xf>
    <xf numFmtId="0" fontId="18" fillId="0" borderId="64" xfId="2" applyFont="1" applyFill="1" applyBorder="1" applyAlignment="1" applyProtection="1">
      <alignment horizontal="center"/>
      <protection locked="0"/>
    </xf>
    <xf numFmtId="0" fontId="1" fillId="0" borderId="0" xfId="0" applyFont="1"/>
    <xf numFmtId="0" fontId="15" fillId="0" borderId="66" xfId="2" applyFont="1" applyFill="1" applyBorder="1" applyAlignment="1" applyProtection="1">
      <alignment horizontal="center" vertical="center"/>
    </xf>
    <xf numFmtId="0" fontId="18" fillId="0" borderId="68" xfId="2" applyFont="1" applyFill="1" applyBorder="1" applyAlignment="1" applyProtection="1">
      <alignment horizontal="center"/>
      <protection locked="0"/>
    </xf>
    <xf numFmtId="187" fontId="18" fillId="0" borderId="0" xfId="2" applyNumberFormat="1" applyFont="1" applyFill="1" applyAlignment="1" applyProtection="1">
      <alignment horizontal="center"/>
      <protection locked="0"/>
    </xf>
    <xf numFmtId="187" fontId="18" fillId="0" borderId="42" xfId="3" applyFont="1" applyFill="1" applyBorder="1" applyAlignment="1" applyProtection="1">
      <alignment horizontal="center"/>
      <protection locked="0"/>
    </xf>
    <xf numFmtId="0" fontId="18" fillId="0" borderId="72" xfId="2" applyFont="1" applyFill="1" applyBorder="1" applyAlignment="1" applyProtection="1">
      <protection locked="0"/>
    </xf>
    <xf numFmtId="187" fontId="18" fillId="0" borderId="31" xfId="3" applyFont="1" applyFill="1" applyBorder="1" applyAlignment="1" applyProtection="1">
      <alignment horizontal="center"/>
      <protection locked="0"/>
    </xf>
    <xf numFmtId="191" fontId="18" fillId="0" borderId="72" xfId="3" applyNumberFormat="1" applyFont="1" applyFill="1" applyBorder="1" applyAlignment="1" applyProtection="1">
      <protection locked="0"/>
    </xf>
    <xf numFmtId="187" fontId="18" fillId="0" borderId="0" xfId="2" applyNumberFormat="1" applyFont="1" applyFill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left"/>
      <protection locked="0"/>
    </xf>
    <xf numFmtId="190" fontId="18" fillId="0" borderId="0" xfId="2" applyNumberFormat="1" applyFont="1" applyFill="1" applyAlignment="1" applyProtection="1">
      <alignment horizontal="left"/>
      <protection locked="0"/>
    </xf>
    <xf numFmtId="187" fontId="18" fillId="0" borderId="31" xfId="3" applyFont="1" applyFill="1" applyBorder="1" applyAlignment="1" applyProtection="1">
      <alignment horizontal="center" vertical="center"/>
      <protection locked="0"/>
    </xf>
    <xf numFmtId="0" fontId="18" fillId="0" borderId="31" xfId="2" applyFont="1" applyFill="1" applyBorder="1" applyAlignment="1" applyProtection="1">
      <alignment horizontal="center" vertical="center"/>
    </xf>
    <xf numFmtId="191" fontId="18" fillId="0" borderId="0" xfId="2" applyNumberFormat="1" applyFont="1" applyFill="1" applyAlignment="1" applyProtection="1">
      <alignment horizontal="left"/>
      <protection locked="0"/>
    </xf>
    <xf numFmtId="190" fontId="18" fillId="0" borderId="72" xfId="2" applyNumberFormat="1" applyFont="1" applyFill="1" applyBorder="1" applyAlignment="1" applyProtection="1">
      <protection locked="0"/>
    </xf>
    <xf numFmtId="0" fontId="18" fillId="0" borderId="69" xfId="2" applyFont="1" applyFill="1" applyBorder="1" applyAlignment="1" applyProtection="1">
      <alignment horizontal="left"/>
    </xf>
    <xf numFmtId="0" fontId="18" fillId="0" borderId="74" xfId="2" applyFont="1" applyFill="1" applyBorder="1" applyAlignment="1" applyProtection="1">
      <alignment horizontal="center" vertical="top"/>
    </xf>
    <xf numFmtId="0" fontId="18" fillId="0" borderId="56" xfId="2" applyFont="1" applyFill="1" applyBorder="1" applyAlignment="1" applyProtection="1">
      <alignment horizontal="left" vertical="center"/>
    </xf>
    <xf numFmtId="0" fontId="18" fillId="0" borderId="75" xfId="2" applyFont="1" applyFill="1" applyBorder="1" applyAlignment="1" applyProtection="1">
      <alignment horizontal="left" vertical="center"/>
    </xf>
    <xf numFmtId="0" fontId="18" fillId="0" borderId="69" xfId="2" applyFont="1" applyFill="1" applyBorder="1" applyAlignment="1" applyProtection="1">
      <alignment horizontal="center" vertical="top"/>
    </xf>
    <xf numFmtId="0" fontId="18" fillId="0" borderId="0" xfId="2" applyFont="1" applyFill="1" applyBorder="1" applyAlignment="1" applyProtection="1">
      <alignment horizontal="right" vertical="center"/>
    </xf>
    <xf numFmtId="190" fontId="18" fillId="0" borderId="54" xfId="2" applyNumberFormat="1" applyFont="1" applyFill="1" applyBorder="1" applyAlignment="1" applyProtection="1">
      <alignment horizontal="center" vertical="center"/>
    </xf>
    <xf numFmtId="0" fontId="18" fillId="0" borderId="54" xfId="2" applyFont="1" applyFill="1" applyBorder="1" applyAlignment="1" applyProtection="1">
      <alignment horizontal="center" vertical="center"/>
    </xf>
    <xf numFmtId="191" fontId="18" fillId="0" borderId="54" xfId="3" applyNumberFormat="1" applyFont="1" applyFill="1" applyBorder="1" applyAlignment="1" applyProtection="1">
      <alignment horizontal="left" vertical="center"/>
    </xf>
    <xf numFmtId="187" fontId="18" fillId="0" borderId="54" xfId="3" applyFont="1" applyFill="1" applyBorder="1" applyAlignment="1" applyProtection="1">
      <alignment horizontal="center" vertical="center"/>
    </xf>
    <xf numFmtId="187" fontId="18" fillId="0" borderId="54" xfId="2" applyNumberFormat="1" applyFont="1" applyFill="1" applyBorder="1" applyAlignment="1" applyProtection="1">
      <alignment horizontal="left" vertical="center"/>
    </xf>
    <xf numFmtId="0" fontId="18" fillId="0" borderId="70" xfId="2" applyFont="1" applyFill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horizontal="center" vertical="center"/>
    </xf>
    <xf numFmtId="187" fontId="18" fillId="0" borderId="0" xfId="2" applyNumberFormat="1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left" vertical="center"/>
    </xf>
    <xf numFmtId="0" fontId="18" fillId="0" borderId="7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right" vertical="center"/>
    </xf>
    <xf numFmtId="0" fontId="1" fillId="0" borderId="0" xfId="0" applyFont="1" applyBorder="1" applyProtection="1"/>
    <xf numFmtId="0" fontId="18" fillId="0" borderId="70" xfId="2" applyFont="1" applyFill="1" applyBorder="1" applyAlignment="1" applyProtection="1"/>
    <xf numFmtId="0" fontId="18" fillId="0" borderId="0" xfId="2" applyFont="1" applyFill="1" applyBorder="1" applyAlignment="1" applyProtection="1">
      <alignment horizontal="right"/>
      <protection locked="0"/>
    </xf>
    <xf numFmtId="190" fontId="15" fillId="0" borderId="18" xfId="2" applyNumberFormat="1" applyFont="1" applyFill="1" applyBorder="1" applyAlignment="1" applyProtection="1">
      <alignment horizontal="center" vertical="center"/>
    </xf>
    <xf numFmtId="190" fontId="18" fillId="0" borderId="0" xfId="2" applyNumberFormat="1" applyFont="1" applyFill="1" applyBorder="1" applyAlignment="1" applyProtection="1">
      <alignment horizontal="right"/>
      <protection locked="0"/>
    </xf>
    <xf numFmtId="187" fontId="18" fillId="0" borderId="58" xfId="3" applyFont="1" applyFill="1" applyBorder="1" applyAlignment="1" applyProtection="1">
      <alignment horizontal="center"/>
      <protection locked="0"/>
    </xf>
    <xf numFmtId="0" fontId="18" fillId="0" borderId="77" xfId="2" applyFont="1" applyFill="1" applyBorder="1" applyAlignment="1" applyProtection="1">
      <alignment horizontal="center" vertical="top"/>
    </xf>
    <xf numFmtId="0" fontId="18" fillId="0" borderId="78" xfId="2" applyFont="1" applyFill="1" applyBorder="1" applyAlignment="1" applyProtection="1">
      <alignment horizontal="center" vertical="center"/>
    </xf>
    <xf numFmtId="0" fontId="1" fillId="0" borderId="0" xfId="0" applyFont="1" applyFill="1" applyProtection="1">
      <protection locked="0"/>
    </xf>
    <xf numFmtId="0" fontId="18" fillId="0" borderId="42" xfId="2" applyFont="1" applyFill="1" applyBorder="1" applyAlignment="1" applyProtection="1">
      <alignment horizontal="center" vertical="center"/>
    </xf>
    <xf numFmtId="0" fontId="18" fillId="0" borderId="71" xfId="2" applyFont="1" applyFill="1" applyBorder="1" applyAlignment="1" applyProtection="1">
      <alignment horizontal="center" vertical="center"/>
    </xf>
    <xf numFmtId="190" fontId="18" fillId="0" borderId="71" xfId="2" applyNumberFormat="1" applyFont="1" applyFill="1" applyBorder="1" applyAlignment="1" applyProtection="1">
      <alignment horizontal="center" vertical="center"/>
    </xf>
    <xf numFmtId="0" fontId="18" fillId="0" borderId="58" xfId="2" applyFont="1" applyFill="1" applyBorder="1" applyAlignment="1" applyProtection="1">
      <alignment horizontal="center" vertical="center"/>
    </xf>
    <xf numFmtId="0" fontId="18" fillId="0" borderId="79" xfId="2" applyFont="1" applyFill="1" applyBorder="1" applyAlignment="1" applyProtection="1">
      <alignment horizontal="center" vertical="center"/>
    </xf>
    <xf numFmtId="10" fontId="18" fillId="0" borderId="70" xfId="2" applyNumberFormat="1" applyFont="1" applyFill="1" applyBorder="1" applyAlignment="1" applyProtection="1">
      <alignment horizontal="center" vertical="center"/>
    </xf>
    <xf numFmtId="0" fontId="18" fillId="0" borderId="56" xfId="2" applyFont="1" applyFill="1" applyBorder="1" applyAlignment="1" applyProtection="1">
      <alignment horizontal="right" vertical="center"/>
    </xf>
    <xf numFmtId="0" fontId="18" fillId="0" borderId="54" xfId="2" applyFont="1" applyFill="1" applyBorder="1" applyAlignment="1" applyProtection="1">
      <alignment horizontal="left" vertical="center"/>
    </xf>
    <xf numFmtId="0" fontId="18" fillId="0" borderId="54" xfId="2" applyFont="1" applyFill="1" applyBorder="1" applyAlignment="1" applyProtection="1">
      <alignment horizontal="right" vertical="center"/>
    </xf>
    <xf numFmtId="0" fontId="18" fillId="0" borderId="72" xfId="2" applyFont="1" applyFill="1" applyBorder="1" applyAlignment="1" applyProtection="1">
      <alignment horizontal="center" vertical="center"/>
      <protection locked="0"/>
    </xf>
    <xf numFmtId="0" fontId="18" fillId="0" borderId="80" xfId="2" applyFont="1" applyFill="1" applyBorder="1" applyAlignment="1" applyProtection="1">
      <alignment horizontal="center" vertical="center"/>
      <protection locked="0"/>
    </xf>
    <xf numFmtId="0" fontId="18" fillId="0" borderId="80" xfId="2" applyFont="1" applyFill="1" applyBorder="1" applyAlignment="1" applyProtection="1">
      <alignment horizontal="left" vertical="center"/>
      <protection locked="0"/>
    </xf>
    <xf numFmtId="0" fontId="18" fillId="0" borderId="81" xfId="2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21" fillId="0" borderId="0" xfId="0" applyFont="1"/>
    <xf numFmtId="0" fontId="20" fillId="0" borderId="0" xfId="0" applyFont="1" applyFill="1" applyBorder="1" applyAlignment="1" applyProtection="1">
      <alignment horizontal="right"/>
    </xf>
    <xf numFmtId="0" fontId="5" fillId="0" borderId="39" xfId="0" applyFont="1" applyBorder="1" applyAlignment="1">
      <alignment vertical="center"/>
    </xf>
    <xf numFmtId="187" fontId="6" fillId="0" borderId="39" xfId="1" applyFont="1" applyBorder="1" applyAlignment="1">
      <alignment horizontal="center" vertical="center"/>
    </xf>
    <xf numFmtId="187" fontId="6" fillId="0" borderId="39" xfId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5" fillId="0" borderId="82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187" fontId="6" fillId="0" borderId="40" xfId="1" applyFont="1" applyBorder="1" applyAlignment="1">
      <alignment horizontal="center" vertical="center"/>
    </xf>
    <xf numFmtId="187" fontId="6" fillId="0" borderId="40" xfId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87" fontId="3" fillId="0" borderId="42" xfId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12" fillId="0" borderId="0" xfId="2" applyFont="1" applyFill="1" applyBorder="1" applyAlignment="1" applyProtection="1">
      <protection locked="0"/>
    </xf>
    <xf numFmtId="0" fontId="5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2" borderId="9" xfId="0" applyFont="1" applyFill="1" applyBorder="1" applyAlignment="1">
      <alignment horizontal="right"/>
    </xf>
    <xf numFmtId="187" fontId="5" fillId="0" borderId="27" xfId="1" applyFont="1" applyBorder="1" applyAlignment="1">
      <alignment horizontal="right"/>
    </xf>
    <xf numFmtId="187" fontId="5" fillId="0" borderId="28" xfId="1" applyFont="1" applyBorder="1" applyAlignment="1">
      <alignment horizontal="right"/>
    </xf>
    <xf numFmtId="187" fontId="5" fillId="0" borderId="32" xfId="1" applyFont="1" applyBorder="1" applyAlignment="1">
      <alignment horizontal="right"/>
    </xf>
    <xf numFmtId="187" fontId="5" fillId="0" borderId="33" xfId="1" applyFont="1" applyBorder="1" applyAlignment="1">
      <alignment horizontal="right"/>
    </xf>
    <xf numFmtId="187" fontId="8" fillId="2" borderId="27" xfId="1" applyFont="1" applyFill="1" applyBorder="1" applyAlignment="1">
      <alignment horizontal="right"/>
    </xf>
    <xf numFmtId="187" fontId="8" fillId="2" borderId="28" xfId="1" applyFont="1" applyFill="1" applyBorder="1" applyAlignment="1">
      <alignment horizontal="right"/>
    </xf>
    <xf numFmtId="187" fontId="5" fillId="0" borderId="32" xfId="1" applyFont="1" applyBorder="1" applyAlignment="1">
      <alignment horizontal="center"/>
    </xf>
    <xf numFmtId="187" fontId="5" fillId="0" borderId="33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7" fontId="8" fillId="2" borderId="46" xfId="1" applyFont="1" applyFill="1" applyBorder="1" applyAlignment="1">
      <alignment horizontal="right"/>
    </xf>
    <xf numFmtId="187" fontId="8" fillId="2" borderId="47" xfId="1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2" fillId="0" borderId="0" xfId="2" applyFont="1" applyFill="1" applyAlignment="1" applyProtection="1">
      <alignment horizontal="left"/>
      <protection locked="0"/>
    </xf>
    <xf numFmtId="0" fontId="14" fillId="0" borderId="0" xfId="0" quotePrefix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</xf>
    <xf numFmtId="0" fontId="18" fillId="0" borderId="74" xfId="2" applyFont="1" applyFill="1" applyBorder="1" applyAlignment="1" applyProtection="1">
      <alignment horizontal="center" vertical="center"/>
    </xf>
    <xf numFmtId="0" fontId="18" fillId="0" borderId="56" xfId="2" applyFont="1" applyFill="1" applyBorder="1" applyAlignment="1" applyProtection="1">
      <alignment horizontal="center" vertical="center"/>
    </xf>
    <xf numFmtId="0" fontId="18" fillId="0" borderId="69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center" vertical="center"/>
    </xf>
    <xf numFmtId="0" fontId="18" fillId="0" borderId="73" xfId="2" applyFont="1" applyFill="1" applyBorder="1" applyAlignment="1" applyProtection="1">
      <alignment horizontal="center" vertical="center"/>
    </xf>
    <xf numFmtId="0" fontId="18" fillId="0" borderId="54" xfId="2" applyFont="1" applyFill="1" applyBorder="1" applyAlignment="1" applyProtection="1">
      <alignment horizontal="center" vertical="center"/>
    </xf>
    <xf numFmtId="0" fontId="19" fillId="0" borderId="56" xfId="2" applyFont="1" applyFill="1" applyBorder="1" applyAlignment="1" applyProtection="1">
      <alignment horizontal="center" vertical="center"/>
    </xf>
    <xf numFmtId="0" fontId="18" fillId="0" borderId="75" xfId="2" applyFont="1" applyFill="1" applyBorder="1" applyAlignment="1" applyProtection="1">
      <alignment horizontal="center"/>
    </xf>
    <xf numFmtId="0" fontId="18" fillId="0" borderId="70" xfId="2" applyFont="1" applyFill="1" applyBorder="1" applyAlignment="1" applyProtection="1">
      <alignment horizontal="center"/>
    </xf>
    <xf numFmtId="0" fontId="18" fillId="0" borderId="55" xfId="2" applyFont="1" applyFill="1" applyBorder="1" applyAlignment="1" applyProtection="1">
      <alignment horizontal="center"/>
    </xf>
    <xf numFmtId="0" fontId="18" fillId="0" borderId="76" xfId="2" applyFont="1" applyFill="1" applyBorder="1" applyAlignment="1" applyProtection="1">
      <alignment horizontal="center"/>
    </xf>
    <xf numFmtId="0" fontId="18" fillId="0" borderId="69" xfId="2" applyFont="1" applyFill="1" applyBorder="1" applyAlignment="1" applyProtection="1">
      <alignment horizontal="center"/>
    </xf>
    <xf numFmtId="0" fontId="18" fillId="0" borderId="73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left" vertical="center"/>
    </xf>
    <xf numFmtId="0" fontId="18" fillId="0" borderId="54" xfId="2" applyFont="1" applyFill="1" applyBorder="1" applyAlignment="1" applyProtection="1">
      <alignment horizontal="left" vertical="center"/>
    </xf>
    <xf numFmtId="0" fontId="18" fillId="0" borderId="74" xfId="2" applyFont="1" applyFill="1" applyBorder="1" applyAlignment="1" applyProtection="1">
      <alignment horizontal="center" vertical="top"/>
    </xf>
    <xf numFmtId="0" fontId="18" fillId="0" borderId="69" xfId="2" applyFont="1" applyFill="1" applyBorder="1" applyAlignment="1" applyProtection="1">
      <alignment horizontal="center" vertical="top"/>
    </xf>
    <xf numFmtId="0" fontId="18" fillId="0" borderId="73" xfId="2" applyFont="1" applyFill="1" applyBorder="1" applyAlignment="1" applyProtection="1">
      <alignment horizontal="center" vertical="top"/>
    </xf>
    <xf numFmtId="187" fontId="18" fillId="0" borderId="56" xfId="2" applyNumberFormat="1" applyFont="1" applyFill="1" applyBorder="1" applyAlignment="1" applyProtection="1">
      <alignment horizontal="left" vertical="center"/>
    </xf>
    <xf numFmtId="0" fontId="1" fillId="0" borderId="56" xfId="0" applyFont="1" applyFill="1" applyBorder="1" applyAlignment="1" applyProtection="1">
      <alignment horizontal="left" vertical="center"/>
    </xf>
    <xf numFmtId="0" fontId="1" fillId="0" borderId="75" xfId="0" applyFont="1" applyFill="1" applyBorder="1" applyAlignment="1" applyProtection="1">
      <alignment horizontal="left" vertical="center"/>
    </xf>
    <xf numFmtId="187" fontId="18" fillId="0" borderId="0" xfId="2" applyNumberFormat="1" applyFont="1" applyFill="1" applyBorder="1" applyAlignment="1" applyProtection="1">
      <alignment horizontal="center" vertical="center"/>
    </xf>
    <xf numFmtId="0" fontId="18" fillId="0" borderId="70" xfId="2" applyFont="1" applyFill="1" applyBorder="1" applyAlignment="1" applyProtection="1">
      <alignment horizontal="center" vertical="center"/>
    </xf>
    <xf numFmtId="190" fontId="18" fillId="0" borderId="0" xfId="2" applyNumberFormat="1" applyFont="1" applyFill="1" applyBorder="1" applyAlignment="1" applyProtection="1">
      <alignment horizontal="center" vertical="center"/>
    </xf>
    <xf numFmtId="190" fontId="18" fillId="0" borderId="70" xfId="2" applyNumberFormat="1" applyFont="1" applyFill="1" applyBorder="1" applyAlignment="1" applyProtection="1">
      <alignment horizontal="center" vertical="center"/>
    </xf>
    <xf numFmtId="190" fontId="18" fillId="0" borderId="54" xfId="2" applyNumberFormat="1" applyFont="1" applyFill="1" applyBorder="1" applyAlignment="1" applyProtection="1">
      <alignment horizontal="center" vertical="center"/>
    </xf>
    <xf numFmtId="190" fontId="18" fillId="0" borderId="55" xfId="2" applyNumberFormat="1" applyFont="1" applyFill="1" applyBorder="1" applyAlignment="1" applyProtection="1">
      <alignment horizontal="center" vertical="center"/>
    </xf>
    <xf numFmtId="0" fontId="15" fillId="0" borderId="74" xfId="2" applyFont="1" applyFill="1" applyBorder="1" applyAlignment="1" applyProtection="1">
      <alignment horizontal="center" vertical="center"/>
    </xf>
    <xf numFmtId="0" fontId="15" fillId="0" borderId="56" xfId="2" applyFont="1" applyFill="1" applyBorder="1" applyAlignment="1" applyProtection="1">
      <alignment horizontal="center" vertical="center"/>
    </xf>
    <xf numFmtId="0" fontId="15" fillId="0" borderId="75" xfId="2" applyFont="1" applyFill="1" applyBorder="1" applyAlignment="1" applyProtection="1">
      <alignment horizontal="center" vertical="center"/>
    </xf>
    <xf numFmtId="0" fontId="15" fillId="0" borderId="73" xfId="2" applyFont="1" applyFill="1" applyBorder="1" applyAlignment="1" applyProtection="1">
      <alignment horizontal="center" vertical="center"/>
    </xf>
    <xf numFmtId="0" fontId="15" fillId="0" borderId="54" xfId="2" applyFont="1" applyFill="1" applyBorder="1" applyAlignment="1" applyProtection="1">
      <alignment horizontal="center" vertical="center"/>
    </xf>
    <xf numFmtId="0" fontId="15" fillId="0" borderId="55" xfId="2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</xf>
    <xf numFmtId="0" fontId="15" fillId="0" borderId="61" xfId="2" applyFont="1" applyFill="1" applyBorder="1" applyAlignment="1" applyProtection="1">
      <alignment horizontal="center" vertical="center"/>
    </xf>
    <xf numFmtId="0" fontId="15" fillId="0" borderId="62" xfId="2" applyFont="1" applyFill="1" applyBorder="1" applyAlignment="1" applyProtection="1">
      <alignment horizontal="center" vertical="center"/>
    </xf>
    <xf numFmtId="0" fontId="15" fillId="0" borderId="65" xfId="2" applyFont="1" applyFill="1" applyBorder="1" applyAlignment="1" applyProtection="1">
      <alignment horizontal="center" vertical="center"/>
    </xf>
    <xf numFmtId="0" fontId="15" fillId="0" borderId="66" xfId="2" applyFont="1" applyFill="1" applyBorder="1" applyAlignment="1" applyProtection="1">
      <alignment horizontal="center" vertical="center"/>
    </xf>
    <xf numFmtId="0" fontId="15" fillId="0" borderId="63" xfId="2" applyFont="1" applyFill="1" applyBorder="1" applyAlignment="1" applyProtection="1">
      <alignment horizontal="center" vertical="center"/>
    </xf>
    <xf numFmtId="0" fontId="15" fillId="0" borderId="67" xfId="2" applyFont="1" applyFill="1" applyBorder="1" applyAlignment="1" applyProtection="1">
      <alignment horizontal="center" vertical="center"/>
    </xf>
  </cellXfs>
  <cellStyles count="4">
    <cellStyle name="Comma" xfId="1" builtinId="3"/>
    <cellStyle name="Comma 4" xfId="3"/>
    <cellStyle name="Normal" xfId="0" builtinId="0"/>
    <cellStyle name="ปกติ_ตัวอย่างการคำนวณ FACTOR 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21</xdr:row>
      <xdr:rowOff>9525</xdr:rowOff>
    </xdr:from>
    <xdr:to>
      <xdr:col>2</xdr:col>
      <xdr:colOff>651</xdr:colOff>
      <xdr:row>23</xdr:row>
      <xdr:rowOff>38100</xdr:rowOff>
    </xdr:to>
    <xdr:sp macro="" textlink="">
      <xdr:nvSpPr>
        <xdr:cNvPr id="8" name="วงเล็บปีกกาซ้าย 1">
          <a:extLst>
            <a:ext uri="{FF2B5EF4-FFF2-40B4-BE49-F238E27FC236}">
              <a16:creationId xmlns:a16="http://schemas.microsoft.com/office/drawing/2014/main" id="{573D6767-EE41-4637-B36B-08B3B54A1839}"/>
            </a:ext>
          </a:extLst>
        </xdr:cNvPr>
        <xdr:cNvSpPr/>
      </xdr:nvSpPr>
      <xdr:spPr>
        <a:xfrm>
          <a:off x="742950" y="7239000"/>
          <a:ext cx="143526" cy="6381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21</xdr:row>
      <xdr:rowOff>28575</xdr:rowOff>
    </xdr:from>
    <xdr:to>
      <xdr:col>9</xdr:col>
      <xdr:colOff>142875</xdr:colOff>
      <xdr:row>23</xdr:row>
      <xdr:rowOff>28575</xdr:rowOff>
    </xdr:to>
    <xdr:sp macro="" textlink="">
      <xdr:nvSpPr>
        <xdr:cNvPr id="9" name="วงเล็บปีกกาขวา 2">
          <a:extLst>
            <a:ext uri="{FF2B5EF4-FFF2-40B4-BE49-F238E27FC236}">
              <a16:creationId xmlns:a16="http://schemas.microsoft.com/office/drawing/2014/main" id="{60DABA36-1DA5-4F7A-AB30-72045C14E57D}"/>
            </a:ext>
          </a:extLst>
        </xdr:cNvPr>
        <xdr:cNvSpPr/>
      </xdr:nvSpPr>
      <xdr:spPr>
        <a:xfrm>
          <a:off x="4991100" y="7258050"/>
          <a:ext cx="85725" cy="609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tapong\Downloads\31-10-2018-17-09-09_552372646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(ก)"/>
      <sheetName val="ปร.5"/>
      <sheetName val="ปร.6"/>
      <sheetName val="Factor F 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>
            <v>0</v>
          </cell>
        </row>
        <row r="6">
          <cell r="H6">
            <v>1.3073999999999999</v>
          </cell>
        </row>
        <row r="7">
          <cell r="H7">
            <v>1.3049999999999999</v>
          </cell>
        </row>
        <row r="8">
          <cell r="H8">
            <v>1.3035000000000001</v>
          </cell>
        </row>
        <row r="9">
          <cell r="H9">
            <v>1.3003</v>
          </cell>
        </row>
        <row r="10">
          <cell r="H10">
            <v>1.2943</v>
          </cell>
        </row>
        <row r="11">
          <cell r="H11">
            <v>1.2594000000000001</v>
          </cell>
        </row>
        <row r="12">
          <cell r="H12">
            <v>1.2518</v>
          </cell>
        </row>
        <row r="13">
          <cell r="H13">
            <v>1.2248000000000001</v>
          </cell>
        </row>
        <row r="14">
          <cell r="H14">
            <v>1.2163999999999999</v>
          </cell>
        </row>
        <row r="15">
          <cell r="H15">
            <v>1.2161</v>
          </cell>
        </row>
        <row r="16">
          <cell r="H16">
            <v>1.2159</v>
          </cell>
        </row>
        <row r="17">
          <cell r="H17">
            <v>1.2060999999999999</v>
          </cell>
        </row>
        <row r="18">
          <cell r="H18">
            <v>1.2050000000000001</v>
          </cell>
        </row>
        <row r="19">
          <cell r="H19">
            <v>1.2050000000000001</v>
          </cell>
        </row>
        <row r="20">
          <cell r="H20">
            <v>1.2049000000000001</v>
          </cell>
        </row>
        <row r="21">
          <cell r="H21">
            <v>1.2049000000000001</v>
          </cell>
        </row>
        <row r="22">
          <cell r="H22">
            <v>1.2022999999999999</v>
          </cell>
        </row>
        <row r="23">
          <cell r="H23">
            <v>1.2022999999999999</v>
          </cell>
        </row>
        <row r="24">
          <cell r="H24">
            <v>1.2013</v>
          </cell>
        </row>
        <row r="25">
          <cell r="H25">
            <v>1.1951000000000001</v>
          </cell>
        </row>
        <row r="26">
          <cell r="H26">
            <v>1.1866000000000001</v>
          </cell>
        </row>
        <row r="27">
          <cell r="H27">
            <v>1.1858</v>
          </cell>
        </row>
        <row r="28">
          <cell r="H28">
            <v>1.1853</v>
          </cell>
        </row>
        <row r="29">
          <cell r="H29">
            <v>1.1788000000000001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view="pageBreakPreview" topLeftCell="A106" zoomScale="118" zoomScaleNormal="112" zoomScaleSheetLayoutView="118" workbookViewId="0">
      <selection activeCell="D87" sqref="D87"/>
    </sheetView>
  </sheetViews>
  <sheetFormatPr defaultColWidth="9" defaultRowHeight="24" x14ac:dyDescent="0.2"/>
  <cols>
    <col min="1" max="1" width="6.125" style="90" customWidth="1"/>
    <col min="2" max="2" width="31.25" style="90" customWidth="1"/>
    <col min="3" max="4" width="8.375" style="89" customWidth="1"/>
    <col min="5" max="8" width="13.125" style="89" customWidth="1"/>
    <col min="9" max="9" width="14.75" style="89" customWidth="1"/>
    <col min="10" max="10" width="6.75" style="89" customWidth="1"/>
    <col min="11" max="11" width="11.375" style="89" customWidth="1"/>
    <col min="12" max="12" width="13.375" style="89" customWidth="1"/>
    <col min="13" max="13" width="12.125" style="89" customWidth="1"/>
    <col min="14" max="19" width="9" style="89"/>
    <col min="20" max="20" width="8.75" style="89" customWidth="1"/>
    <col min="21" max="16384" width="9" style="89"/>
  </cols>
  <sheetData>
    <row r="1" spans="1:13" s="13" customFormat="1" ht="17.25" x14ac:dyDescent="0.2">
      <c r="A1" s="233" t="s">
        <v>159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3" s="13" customFormat="1" ht="17.25" x14ac:dyDescent="0.2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3" s="13" customFormat="1" ht="17.25" x14ac:dyDescent="0.2">
      <c r="A3" s="46" t="s">
        <v>40</v>
      </c>
      <c r="B3" s="46"/>
      <c r="C3" s="47"/>
      <c r="D3" s="47"/>
      <c r="E3" s="47"/>
      <c r="F3" s="47"/>
      <c r="G3" s="47"/>
      <c r="H3" s="47"/>
      <c r="I3" s="47"/>
      <c r="J3" s="47"/>
    </row>
    <row r="4" spans="1:13" s="13" customFormat="1" ht="17.25" x14ac:dyDescent="0.2">
      <c r="A4" s="238" t="s">
        <v>150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3" s="13" customFormat="1" ht="17.25" x14ac:dyDescent="0.2">
      <c r="A5" s="51" t="s">
        <v>28</v>
      </c>
      <c r="B5" s="52"/>
      <c r="C5" s="50"/>
      <c r="D5" s="50"/>
      <c r="E5" s="53" t="s">
        <v>11</v>
      </c>
      <c r="F5" s="53"/>
      <c r="G5" s="53"/>
      <c r="H5" s="53"/>
      <c r="I5" s="53"/>
      <c r="J5" s="50"/>
    </row>
    <row r="6" spans="1:13" s="13" customFormat="1" ht="17.25" x14ac:dyDescent="0.2">
      <c r="A6" s="51" t="s">
        <v>43</v>
      </c>
      <c r="B6" s="54"/>
      <c r="C6" s="50"/>
      <c r="D6" s="50"/>
      <c r="E6" s="53"/>
      <c r="F6" s="53"/>
      <c r="G6" s="53"/>
      <c r="H6" s="53"/>
      <c r="I6" s="53"/>
      <c r="J6" s="50"/>
    </row>
    <row r="7" spans="1:13" s="13" customFormat="1" ht="17.25" x14ac:dyDescent="0.2">
      <c r="A7" s="238" t="s">
        <v>163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13" s="13" customFormat="1" ht="18" thickBot="1" x14ac:dyDescent="0.25">
      <c r="A8" s="235" t="s">
        <v>1</v>
      </c>
      <c r="B8" s="235"/>
      <c r="C8" s="235"/>
      <c r="D8" s="235"/>
      <c r="E8" s="235"/>
      <c r="F8" s="235"/>
      <c r="G8" s="235"/>
      <c r="H8" s="235"/>
      <c r="I8" s="235"/>
      <c r="J8" s="235"/>
    </row>
    <row r="9" spans="1:13" s="13" customFormat="1" ht="18" thickTop="1" x14ac:dyDescent="0.2">
      <c r="A9" s="231" t="s">
        <v>2</v>
      </c>
      <c r="B9" s="231" t="s">
        <v>3</v>
      </c>
      <c r="C9" s="236" t="s">
        <v>4</v>
      </c>
      <c r="D9" s="231" t="s">
        <v>5</v>
      </c>
      <c r="E9" s="228" t="s">
        <v>6</v>
      </c>
      <c r="F9" s="228"/>
      <c r="G9" s="228" t="s">
        <v>9</v>
      </c>
      <c r="H9" s="228"/>
      <c r="I9" s="229" t="s">
        <v>33</v>
      </c>
      <c r="J9" s="231" t="s">
        <v>10</v>
      </c>
    </row>
    <row r="10" spans="1:13" s="13" customFormat="1" ht="18" thickBot="1" x14ac:dyDescent="0.25">
      <c r="A10" s="232"/>
      <c r="B10" s="232"/>
      <c r="C10" s="237"/>
      <c r="D10" s="232"/>
      <c r="E10" s="55" t="s">
        <v>7</v>
      </c>
      <c r="F10" s="55" t="s">
        <v>8</v>
      </c>
      <c r="G10" s="55" t="s">
        <v>7</v>
      </c>
      <c r="H10" s="55" t="s">
        <v>8</v>
      </c>
      <c r="I10" s="230"/>
      <c r="J10" s="232"/>
    </row>
    <row r="11" spans="1:13" s="62" customFormat="1" ht="12" customHeight="1" thickTop="1" x14ac:dyDescent="0.2">
      <c r="A11" s="56">
        <v>1</v>
      </c>
      <c r="B11" s="144" t="s">
        <v>38</v>
      </c>
      <c r="C11" s="58"/>
      <c r="D11" s="56"/>
      <c r="E11" s="59"/>
      <c r="F11" s="59"/>
      <c r="G11" s="59"/>
      <c r="H11" s="59"/>
      <c r="I11" s="59"/>
      <c r="J11" s="57"/>
      <c r="K11" s="60"/>
      <c r="L11" s="61"/>
      <c r="M11" s="60"/>
    </row>
    <row r="12" spans="1:13" s="62" customFormat="1" ht="12" customHeight="1" x14ac:dyDescent="0.2">
      <c r="A12" s="63"/>
      <c r="B12" s="146" t="s">
        <v>59</v>
      </c>
      <c r="C12" s="64"/>
      <c r="D12" s="63"/>
      <c r="E12" s="65"/>
      <c r="F12" s="65"/>
      <c r="G12" s="65"/>
      <c r="H12" s="65"/>
      <c r="I12" s="65"/>
      <c r="J12" s="45"/>
      <c r="K12" s="60"/>
      <c r="L12" s="61"/>
      <c r="M12" s="60"/>
    </row>
    <row r="13" spans="1:13" s="62" customFormat="1" ht="12" customHeight="1" x14ac:dyDescent="0.2">
      <c r="A13" s="63"/>
      <c r="B13" s="145" t="s">
        <v>60</v>
      </c>
      <c r="C13" s="64">
        <v>6</v>
      </c>
      <c r="D13" s="63" t="s">
        <v>42</v>
      </c>
      <c r="E13" s="66"/>
      <c r="F13" s="66"/>
      <c r="G13" s="65"/>
      <c r="H13" s="65"/>
      <c r="I13" s="65"/>
      <c r="J13" s="45"/>
      <c r="K13" s="60"/>
      <c r="L13" s="61"/>
      <c r="M13" s="60"/>
    </row>
    <row r="14" spans="1:13" s="62" customFormat="1" ht="12" customHeight="1" x14ac:dyDescent="0.2">
      <c r="A14" s="63"/>
      <c r="B14" s="145" t="s">
        <v>61</v>
      </c>
      <c r="C14" s="64"/>
      <c r="D14" s="63"/>
      <c r="E14" s="65"/>
      <c r="F14" s="65"/>
      <c r="G14" s="65"/>
      <c r="H14" s="65"/>
      <c r="I14" s="65"/>
      <c r="J14" s="45"/>
      <c r="K14" s="60"/>
      <c r="L14" s="61"/>
      <c r="M14" s="60"/>
    </row>
    <row r="15" spans="1:13" s="62" customFormat="1" ht="12" customHeight="1" x14ac:dyDescent="0.2">
      <c r="A15" s="63"/>
      <c r="B15" s="145"/>
      <c r="C15" s="64"/>
      <c r="D15" s="63"/>
      <c r="E15" s="65"/>
      <c r="F15" s="65"/>
      <c r="G15" s="65"/>
      <c r="H15" s="65"/>
      <c r="I15" s="65"/>
      <c r="J15" s="45"/>
      <c r="K15" s="60"/>
      <c r="L15" s="61"/>
      <c r="M15" s="60"/>
    </row>
    <row r="16" spans="1:13" s="62" customFormat="1" ht="12" customHeight="1" x14ac:dyDescent="0.2">
      <c r="A16" s="63"/>
      <c r="B16" s="145" t="s">
        <v>62</v>
      </c>
      <c r="C16" s="64">
        <v>24</v>
      </c>
      <c r="D16" s="63" t="s">
        <v>42</v>
      </c>
      <c r="E16" s="65"/>
      <c r="F16" s="65"/>
      <c r="G16" s="65"/>
      <c r="H16" s="65"/>
      <c r="I16" s="65"/>
      <c r="J16" s="45"/>
      <c r="K16" s="60"/>
      <c r="L16" s="61"/>
      <c r="M16" s="60"/>
    </row>
    <row r="17" spans="1:13" s="62" customFormat="1" ht="12" customHeight="1" x14ac:dyDescent="0.2">
      <c r="A17" s="63"/>
      <c r="B17" s="145"/>
      <c r="C17" s="64"/>
      <c r="D17" s="63"/>
      <c r="E17" s="65"/>
      <c r="F17" s="65"/>
      <c r="G17" s="65"/>
      <c r="H17" s="65"/>
      <c r="I17" s="65"/>
      <c r="J17" s="45"/>
      <c r="K17" s="60"/>
      <c r="L17" s="61"/>
      <c r="M17" s="60"/>
    </row>
    <row r="18" spans="1:13" s="62" customFormat="1" ht="12" customHeight="1" x14ac:dyDescent="0.2">
      <c r="A18" s="63"/>
      <c r="B18" s="145" t="s">
        <v>63</v>
      </c>
      <c r="C18" s="64">
        <v>3</v>
      </c>
      <c r="D18" s="63" t="s">
        <v>42</v>
      </c>
      <c r="E18" s="65"/>
      <c r="F18" s="65"/>
      <c r="G18" s="65"/>
      <c r="H18" s="65"/>
      <c r="I18" s="65"/>
      <c r="J18" s="45"/>
      <c r="K18" s="60"/>
      <c r="L18" s="61"/>
      <c r="M18" s="60"/>
    </row>
    <row r="19" spans="1:13" s="62" customFormat="1" ht="12" customHeight="1" x14ac:dyDescent="0.2">
      <c r="A19" s="63"/>
      <c r="B19" s="145"/>
      <c r="C19" s="64"/>
      <c r="D19" s="63"/>
      <c r="E19" s="65"/>
      <c r="F19" s="65"/>
      <c r="G19" s="65"/>
      <c r="H19" s="65"/>
      <c r="I19" s="65"/>
      <c r="J19" s="45"/>
      <c r="K19" s="60"/>
      <c r="L19" s="61"/>
      <c r="M19" s="60"/>
    </row>
    <row r="20" spans="1:13" s="62" customFormat="1" ht="12" customHeight="1" x14ac:dyDescent="0.2">
      <c r="A20" s="63"/>
      <c r="B20" s="146" t="s">
        <v>51</v>
      </c>
      <c r="C20" s="64"/>
      <c r="D20" s="63"/>
      <c r="E20" s="65"/>
      <c r="F20" s="65"/>
      <c r="G20" s="65"/>
      <c r="H20" s="65"/>
      <c r="I20" s="65"/>
      <c r="J20" s="45"/>
      <c r="K20" s="60"/>
      <c r="L20" s="61"/>
      <c r="M20" s="60"/>
    </row>
    <row r="21" spans="1:13" s="62" customFormat="1" ht="12" customHeight="1" x14ac:dyDescent="0.2">
      <c r="A21" s="63"/>
      <c r="B21" s="145" t="s">
        <v>141</v>
      </c>
      <c r="C21" s="64">
        <v>6</v>
      </c>
      <c r="D21" s="63" t="s">
        <v>42</v>
      </c>
      <c r="E21" s="65"/>
      <c r="F21" s="65"/>
      <c r="G21" s="65"/>
      <c r="H21" s="65"/>
      <c r="I21" s="65"/>
      <c r="J21" s="45"/>
      <c r="K21" s="60"/>
      <c r="L21" s="61"/>
      <c r="M21" s="60"/>
    </row>
    <row r="22" spans="1:13" s="62" customFormat="1" ht="12" customHeight="1" x14ac:dyDescent="0.2">
      <c r="A22" s="63"/>
      <c r="B22" s="145" t="s">
        <v>68</v>
      </c>
      <c r="C22" s="64"/>
      <c r="D22" s="63"/>
      <c r="E22" s="65"/>
      <c r="F22" s="65"/>
      <c r="G22" s="65"/>
      <c r="H22" s="65"/>
      <c r="I22" s="65"/>
      <c r="J22" s="45"/>
      <c r="K22" s="60"/>
      <c r="L22" s="61"/>
      <c r="M22" s="60"/>
    </row>
    <row r="23" spans="1:13" s="62" customFormat="1" ht="12" customHeight="1" x14ac:dyDescent="0.2">
      <c r="A23" s="63"/>
      <c r="B23" s="145"/>
      <c r="C23" s="64"/>
      <c r="D23" s="63"/>
      <c r="E23" s="65"/>
      <c r="F23" s="65"/>
      <c r="G23" s="65"/>
      <c r="H23" s="65"/>
      <c r="I23" s="65"/>
      <c r="J23" s="45"/>
      <c r="K23" s="60"/>
      <c r="L23" s="61"/>
      <c r="M23" s="60"/>
    </row>
    <row r="24" spans="1:13" s="62" customFormat="1" ht="12" customHeight="1" x14ac:dyDescent="0.2">
      <c r="A24" s="63"/>
      <c r="B24" s="145" t="s">
        <v>142</v>
      </c>
      <c r="C24" s="64"/>
      <c r="D24" s="63"/>
      <c r="E24" s="65"/>
      <c r="F24" s="65"/>
      <c r="G24" s="65"/>
      <c r="H24" s="65"/>
      <c r="I24" s="65"/>
      <c r="J24" s="45"/>
      <c r="K24" s="60"/>
      <c r="L24" s="61"/>
      <c r="M24" s="60"/>
    </row>
    <row r="25" spans="1:13" s="62" customFormat="1" ht="12" customHeight="1" x14ac:dyDescent="0.2">
      <c r="A25" s="63"/>
      <c r="B25" s="145" t="s">
        <v>53</v>
      </c>
      <c r="C25" s="64">
        <v>10</v>
      </c>
      <c r="D25" s="63" t="s">
        <v>36</v>
      </c>
      <c r="E25" s="65"/>
      <c r="F25" s="65"/>
      <c r="G25" s="65"/>
      <c r="H25" s="65"/>
      <c r="I25" s="65"/>
      <c r="J25" s="45"/>
      <c r="K25" s="60"/>
      <c r="L25" s="61"/>
      <c r="M25" s="60"/>
    </row>
    <row r="26" spans="1:13" s="62" customFormat="1" ht="12" customHeight="1" x14ac:dyDescent="0.2">
      <c r="A26" s="63"/>
      <c r="B26" s="145" t="s">
        <v>54</v>
      </c>
      <c r="C26" s="64">
        <v>8</v>
      </c>
      <c r="D26" s="63" t="s">
        <v>36</v>
      </c>
      <c r="E26" s="65"/>
      <c r="F26" s="65"/>
      <c r="G26" s="65"/>
      <c r="H26" s="65"/>
      <c r="I26" s="65"/>
      <c r="J26" s="45"/>
      <c r="K26" s="60"/>
      <c r="L26" s="61"/>
      <c r="M26" s="60"/>
    </row>
    <row r="27" spans="1:13" s="62" customFormat="1" ht="12" customHeight="1" x14ac:dyDescent="0.2">
      <c r="A27" s="63"/>
      <c r="B27" s="145" t="s">
        <v>55</v>
      </c>
      <c r="C27" s="64">
        <v>4</v>
      </c>
      <c r="D27" s="63" t="s">
        <v>36</v>
      </c>
      <c r="E27" s="65"/>
      <c r="F27" s="65"/>
      <c r="G27" s="65"/>
      <c r="H27" s="65"/>
      <c r="I27" s="65"/>
      <c r="J27" s="45"/>
      <c r="K27" s="60"/>
      <c r="L27" s="61"/>
      <c r="M27" s="60"/>
    </row>
    <row r="28" spans="1:13" s="62" customFormat="1" ht="12" customHeight="1" x14ac:dyDescent="0.2">
      <c r="A28" s="63"/>
      <c r="B28" s="145" t="s">
        <v>56</v>
      </c>
      <c r="C28" s="64">
        <v>4</v>
      </c>
      <c r="D28" s="63" t="s">
        <v>36</v>
      </c>
      <c r="E28" s="65"/>
      <c r="F28" s="65"/>
      <c r="G28" s="65"/>
      <c r="H28" s="65"/>
      <c r="I28" s="65"/>
      <c r="J28" s="45"/>
      <c r="K28" s="60"/>
      <c r="L28" s="61"/>
      <c r="M28" s="60"/>
    </row>
    <row r="29" spans="1:13" s="62" customFormat="1" ht="12" customHeight="1" x14ac:dyDescent="0.2">
      <c r="A29" s="63"/>
      <c r="B29" s="145"/>
      <c r="C29" s="64"/>
      <c r="D29" s="63"/>
      <c r="E29" s="65"/>
      <c r="F29" s="65"/>
      <c r="G29" s="65"/>
      <c r="H29" s="65"/>
      <c r="I29" s="65"/>
      <c r="J29" s="45"/>
      <c r="K29" s="60"/>
      <c r="L29" s="61"/>
      <c r="M29" s="60"/>
    </row>
    <row r="30" spans="1:13" s="62" customFormat="1" ht="12" customHeight="1" x14ac:dyDescent="0.2">
      <c r="A30" s="63"/>
      <c r="B30" s="146" t="s">
        <v>64</v>
      </c>
      <c r="C30" s="64"/>
      <c r="D30" s="63"/>
      <c r="E30" s="65"/>
      <c r="F30" s="65"/>
      <c r="G30" s="65"/>
      <c r="H30" s="65"/>
      <c r="I30" s="65"/>
      <c r="J30" s="45"/>
      <c r="K30" s="60"/>
      <c r="L30" s="61"/>
      <c r="M30" s="60"/>
    </row>
    <row r="31" spans="1:13" s="62" customFormat="1" ht="12" customHeight="1" x14ac:dyDescent="0.2">
      <c r="A31" s="63"/>
      <c r="B31" s="145" t="s">
        <v>143</v>
      </c>
      <c r="C31" s="64">
        <v>120</v>
      </c>
      <c r="D31" s="63" t="s">
        <v>34</v>
      </c>
      <c r="E31" s="66"/>
      <c r="F31" s="66"/>
      <c r="G31" s="65"/>
      <c r="H31" s="65"/>
      <c r="I31" s="65"/>
      <c r="J31" s="45"/>
      <c r="K31" s="60"/>
      <c r="L31" s="61"/>
      <c r="M31" s="60"/>
    </row>
    <row r="32" spans="1:13" s="62" customFormat="1" ht="12" customHeight="1" x14ac:dyDescent="0.2">
      <c r="A32" s="63"/>
      <c r="B32" s="145" t="s">
        <v>44</v>
      </c>
      <c r="C32" s="64"/>
      <c r="D32" s="63"/>
      <c r="E32" s="66"/>
      <c r="F32" s="66"/>
      <c r="G32" s="65"/>
      <c r="H32" s="65"/>
      <c r="I32" s="65"/>
      <c r="J32" s="45"/>
      <c r="K32" s="60"/>
      <c r="L32" s="61"/>
      <c r="M32" s="60"/>
    </row>
    <row r="33" spans="1:13" s="62" customFormat="1" ht="12" customHeight="1" x14ac:dyDescent="0.2">
      <c r="A33" s="63"/>
      <c r="B33" s="145" t="s">
        <v>45</v>
      </c>
      <c r="C33" s="64"/>
      <c r="D33" s="63"/>
      <c r="E33" s="66"/>
      <c r="F33" s="66"/>
      <c r="G33" s="65"/>
      <c r="H33" s="65"/>
      <c r="I33" s="65"/>
      <c r="J33" s="45"/>
      <c r="K33" s="60"/>
      <c r="L33" s="61"/>
      <c r="M33" s="60"/>
    </row>
    <row r="34" spans="1:13" s="62" customFormat="1" ht="12" customHeight="1" x14ac:dyDescent="0.2">
      <c r="A34" s="63"/>
      <c r="B34" s="145" t="s">
        <v>46</v>
      </c>
      <c r="C34" s="64"/>
      <c r="D34" s="63"/>
      <c r="E34" s="66"/>
      <c r="F34" s="66"/>
      <c r="G34" s="65"/>
      <c r="H34" s="65"/>
      <c r="I34" s="65"/>
      <c r="J34" s="45"/>
      <c r="K34" s="60"/>
      <c r="L34" s="61"/>
      <c r="M34" s="60"/>
    </row>
    <row r="35" spans="1:13" s="62" customFormat="1" ht="12" customHeight="1" x14ac:dyDescent="0.2">
      <c r="A35" s="63"/>
      <c r="B35" s="145"/>
      <c r="C35" s="64"/>
      <c r="D35" s="63"/>
      <c r="E35" s="65"/>
      <c r="F35" s="65"/>
      <c r="G35" s="65"/>
      <c r="H35" s="65"/>
      <c r="I35" s="65"/>
      <c r="J35" s="45"/>
      <c r="K35" s="60"/>
      <c r="L35" s="61"/>
      <c r="M35" s="60"/>
    </row>
    <row r="36" spans="1:13" s="62" customFormat="1" ht="12" customHeight="1" x14ac:dyDescent="0.2">
      <c r="A36" s="63"/>
      <c r="B36" s="147" t="s">
        <v>144</v>
      </c>
      <c r="C36" s="68">
        <v>7</v>
      </c>
      <c r="D36" s="69" t="s">
        <v>42</v>
      </c>
      <c r="E36" s="70"/>
      <c r="F36" s="70"/>
      <c r="G36" s="71"/>
      <c r="H36" s="71"/>
      <c r="I36" s="65"/>
      <c r="J36" s="45"/>
      <c r="K36" s="60"/>
      <c r="L36" s="61"/>
      <c r="M36" s="60"/>
    </row>
    <row r="37" spans="1:13" s="62" customFormat="1" ht="12" customHeight="1" x14ac:dyDescent="0.2">
      <c r="A37" s="63"/>
      <c r="B37" s="148" t="s">
        <v>58</v>
      </c>
      <c r="C37" s="68"/>
      <c r="D37" s="69"/>
      <c r="E37" s="70"/>
      <c r="F37" s="70"/>
      <c r="G37" s="71"/>
      <c r="H37" s="71"/>
      <c r="I37" s="65"/>
      <c r="J37" s="45"/>
      <c r="K37" s="60"/>
      <c r="L37" s="61"/>
      <c r="M37" s="60"/>
    </row>
    <row r="38" spans="1:13" s="62" customFormat="1" ht="12" customHeight="1" x14ac:dyDescent="0.2">
      <c r="A38" s="63"/>
      <c r="B38" s="148" t="s">
        <v>137</v>
      </c>
      <c r="C38" s="68"/>
      <c r="D38" s="69"/>
      <c r="E38" s="70"/>
      <c r="F38" s="70"/>
      <c r="G38" s="71"/>
      <c r="H38" s="71"/>
      <c r="I38" s="65"/>
      <c r="J38" s="45"/>
      <c r="K38" s="60"/>
      <c r="L38" s="61"/>
      <c r="M38" s="60"/>
    </row>
    <row r="39" spans="1:13" s="62" customFormat="1" ht="12" customHeight="1" x14ac:dyDescent="0.2">
      <c r="A39" s="63"/>
      <c r="B39" s="149" t="s">
        <v>47</v>
      </c>
      <c r="C39" s="64"/>
      <c r="D39" s="63"/>
      <c r="E39" s="73"/>
      <c r="F39" s="73"/>
      <c r="G39" s="65"/>
      <c r="H39" s="65"/>
      <c r="I39" s="65"/>
      <c r="J39" s="45"/>
      <c r="K39" s="60"/>
      <c r="L39" s="61"/>
      <c r="M39" s="60"/>
    </row>
    <row r="40" spans="1:13" s="62" customFormat="1" ht="12" customHeight="1" x14ac:dyDescent="0.2">
      <c r="A40" s="63"/>
      <c r="B40" s="149" t="s">
        <v>138</v>
      </c>
      <c r="C40" s="64"/>
      <c r="D40" s="63"/>
      <c r="E40" s="73"/>
      <c r="F40" s="73"/>
      <c r="G40" s="65"/>
      <c r="H40" s="65"/>
      <c r="I40" s="65"/>
      <c r="J40" s="45"/>
      <c r="K40" s="60"/>
      <c r="L40" s="61"/>
      <c r="M40" s="60"/>
    </row>
    <row r="41" spans="1:13" s="62" customFormat="1" ht="12" customHeight="1" x14ac:dyDescent="0.2">
      <c r="A41" s="63"/>
      <c r="B41" s="149"/>
      <c r="C41" s="64"/>
      <c r="D41" s="63"/>
      <c r="E41" s="73"/>
      <c r="F41" s="73"/>
      <c r="G41" s="65"/>
      <c r="H41" s="65"/>
      <c r="I41" s="65"/>
      <c r="J41" s="45"/>
      <c r="K41" s="60"/>
      <c r="L41" s="61"/>
      <c r="M41" s="60"/>
    </row>
    <row r="42" spans="1:13" s="62" customFormat="1" ht="12" customHeight="1" x14ac:dyDescent="0.2">
      <c r="A42" s="63"/>
      <c r="B42" s="149" t="s">
        <v>145</v>
      </c>
      <c r="C42" s="64">
        <v>6</v>
      </c>
      <c r="D42" s="63" t="s">
        <v>42</v>
      </c>
      <c r="E42" s="73"/>
      <c r="F42" s="73"/>
      <c r="G42" s="65"/>
      <c r="H42" s="65"/>
      <c r="I42" s="65"/>
      <c r="J42" s="45"/>
      <c r="K42" s="60"/>
      <c r="L42" s="61">
        <f>SUM(I13:I42)</f>
        <v>0</v>
      </c>
      <c r="M42" s="60"/>
    </row>
    <row r="43" spans="1:13" s="62" customFormat="1" ht="12" customHeight="1" x14ac:dyDescent="0.2">
      <c r="A43" s="63"/>
      <c r="B43" s="149" t="s">
        <v>52</v>
      </c>
      <c r="C43" s="64"/>
      <c r="D43" s="63"/>
      <c r="E43" s="73"/>
      <c r="F43" s="73"/>
      <c r="G43" s="65"/>
      <c r="H43" s="65"/>
      <c r="I43" s="65"/>
      <c r="J43" s="45"/>
      <c r="K43" s="60"/>
      <c r="L43" s="61"/>
      <c r="M43" s="60"/>
    </row>
    <row r="44" spans="1:13" s="62" customFormat="1" ht="12" customHeight="1" x14ac:dyDescent="0.2">
      <c r="A44" s="75"/>
      <c r="B44" s="215"/>
      <c r="C44" s="77"/>
      <c r="D44" s="75"/>
      <c r="E44" s="216"/>
      <c r="F44" s="216"/>
      <c r="G44" s="217"/>
      <c r="H44" s="217"/>
      <c r="I44" s="217"/>
      <c r="J44" s="76"/>
      <c r="K44" s="60"/>
      <c r="L44" s="61"/>
      <c r="M44" s="60"/>
    </row>
    <row r="45" spans="1:13" s="13" customFormat="1" ht="17.25" x14ac:dyDescent="0.2">
      <c r="A45" s="233" t="s">
        <v>160</v>
      </c>
      <c r="B45" s="233"/>
      <c r="C45" s="233"/>
      <c r="D45" s="233"/>
      <c r="E45" s="233"/>
      <c r="F45" s="233"/>
      <c r="G45" s="233"/>
      <c r="H45" s="233"/>
      <c r="I45" s="233"/>
      <c r="J45" s="233"/>
    </row>
    <row r="46" spans="1:13" s="13" customFormat="1" ht="17.25" x14ac:dyDescent="0.2">
      <c r="A46" s="234" t="s">
        <v>0</v>
      </c>
      <c r="B46" s="234"/>
      <c r="C46" s="234"/>
      <c r="D46" s="234"/>
      <c r="E46" s="234"/>
      <c r="F46" s="234"/>
      <c r="G46" s="234"/>
      <c r="H46" s="234"/>
      <c r="I46" s="234"/>
      <c r="J46" s="234"/>
    </row>
    <row r="47" spans="1:13" s="13" customFormat="1" ht="17.25" x14ac:dyDescent="0.2">
      <c r="A47" s="46" t="s">
        <v>40</v>
      </c>
      <c r="B47" s="46"/>
      <c r="C47" s="47"/>
      <c r="D47" s="47"/>
      <c r="E47" s="47"/>
      <c r="F47" s="47"/>
      <c r="G47" s="47"/>
      <c r="H47" s="47"/>
      <c r="I47" s="47"/>
      <c r="J47" s="47"/>
    </row>
    <row r="48" spans="1:13" s="13" customFormat="1" ht="17.25" x14ac:dyDescent="0.2">
      <c r="A48" s="238" t="s">
        <v>150</v>
      </c>
      <c r="B48" s="238"/>
      <c r="C48" s="238"/>
      <c r="D48" s="238"/>
      <c r="E48" s="238"/>
      <c r="F48" s="238"/>
      <c r="G48" s="238"/>
      <c r="H48" s="238"/>
      <c r="I48" s="238"/>
      <c r="J48" s="238"/>
    </row>
    <row r="49" spans="1:13" s="13" customFormat="1" ht="17.25" x14ac:dyDescent="0.2">
      <c r="A49" s="51" t="s">
        <v>28</v>
      </c>
      <c r="B49" s="52"/>
      <c r="C49" s="50"/>
      <c r="D49" s="50"/>
      <c r="E49" s="53" t="s">
        <v>11</v>
      </c>
      <c r="F49" s="53"/>
      <c r="G49" s="53"/>
      <c r="H49" s="53"/>
      <c r="I49" s="53"/>
      <c r="J49" s="50"/>
    </row>
    <row r="50" spans="1:13" s="13" customFormat="1" ht="17.25" x14ac:dyDescent="0.2">
      <c r="A50" s="51" t="s">
        <v>43</v>
      </c>
      <c r="B50" s="54"/>
      <c r="C50" s="50"/>
      <c r="D50" s="50"/>
      <c r="E50" s="53"/>
      <c r="F50" s="53"/>
      <c r="G50" s="53"/>
      <c r="H50" s="53"/>
      <c r="I50" s="53"/>
      <c r="J50" s="50"/>
    </row>
    <row r="51" spans="1:13" s="13" customFormat="1" ht="17.25" x14ac:dyDescent="0.2">
      <c r="A51" s="238" t="s">
        <v>164</v>
      </c>
      <c r="B51" s="238"/>
      <c r="C51" s="238"/>
      <c r="D51" s="238"/>
      <c r="E51" s="238"/>
      <c r="F51" s="238"/>
      <c r="G51" s="238"/>
      <c r="H51" s="238"/>
      <c r="I51" s="238"/>
      <c r="J51" s="238"/>
    </row>
    <row r="52" spans="1:13" s="13" customFormat="1" ht="17.25" x14ac:dyDescent="0.2">
      <c r="A52" s="235" t="s">
        <v>1</v>
      </c>
      <c r="B52" s="235"/>
      <c r="C52" s="235"/>
      <c r="D52" s="235"/>
      <c r="E52" s="235"/>
      <c r="F52" s="235"/>
      <c r="G52" s="235"/>
      <c r="H52" s="235"/>
      <c r="I52" s="235"/>
      <c r="J52" s="235"/>
    </row>
    <row r="53" spans="1:13" s="62" customFormat="1" ht="12" customHeight="1" x14ac:dyDescent="0.2">
      <c r="A53" s="218"/>
      <c r="B53" s="219" t="s">
        <v>146</v>
      </c>
      <c r="C53" s="220">
        <v>12</v>
      </c>
      <c r="D53" s="218" t="s">
        <v>37</v>
      </c>
      <c r="E53" s="221"/>
      <c r="F53" s="221"/>
      <c r="G53" s="222"/>
      <c r="H53" s="222"/>
      <c r="I53" s="222"/>
      <c r="J53" s="223"/>
      <c r="K53" s="60"/>
      <c r="L53" s="61"/>
      <c r="M53" s="60"/>
    </row>
    <row r="54" spans="1:13" s="62" customFormat="1" ht="12" customHeight="1" x14ac:dyDescent="0.2">
      <c r="A54" s="63"/>
      <c r="B54" s="147" t="s">
        <v>71</v>
      </c>
      <c r="C54" s="64"/>
      <c r="D54" s="63"/>
      <c r="E54" s="73"/>
      <c r="F54" s="73"/>
      <c r="G54" s="65"/>
      <c r="H54" s="65"/>
      <c r="I54" s="65"/>
      <c r="J54" s="45"/>
      <c r="K54" s="60"/>
      <c r="L54" s="61"/>
      <c r="M54" s="60"/>
    </row>
    <row r="55" spans="1:13" s="62" customFormat="1" ht="12" customHeight="1" x14ac:dyDescent="0.2">
      <c r="A55" s="63"/>
      <c r="B55" s="149" t="s">
        <v>72</v>
      </c>
      <c r="C55" s="64"/>
      <c r="D55" s="63"/>
      <c r="E55" s="73"/>
      <c r="F55" s="73"/>
      <c r="G55" s="65"/>
      <c r="H55" s="65"/>
      <c r="I55" s="65"/>
      <c r="J55" s="45"/>
      <c r="K55" s="60"/>
      <c r="L55" s="61"/>
      <c r="M55" s="60"/>
    </row>
    <row r="56" spans="1:13" s="62" customFormat="1" ht="12" customHeight="1" x14ac:dyDescent="0.2">
      <c r="A56" s="63"/>
      <c r="B56" s="149" t="s">
        <v>73</v>
      </c>
      <c r="C56" s="64"/>
      <c r="D56" s="63"/>
      <c r="E56" s="73"/>
      <c r="F56" s="73"/>
      <c r="G56" s="65"/>
      <c r="H56" s="65"/>
      <c r="I56" s="65"/>
      <c r="J56" s="45"/>
      <c r="K56" s="60"/>
      <c r="L56" s="61"/>
      <c r="M56" s="60"/>
    </row>
    <row r="57" spans="1:13" s="62" customFormat="1" ht="12" customHeight="1" x14ac:dyDescent="0.2">
      <c r="A57" s="63"/>
      <c r="B57" s="149" t="s">
        <v>32</v>
      </c>
      <c r="C57" s="64"/>
      <c r="D57" s="63"/>
      <c r="E57" s="73"/>
      <c r="F57" s="73"/>
      <c r="G57" s="65"/>
      <c r="H57" s="65"/>
      <c r="I57" s="65"/>
      <c r="J57" s="45"/>
      <c r="K57" s="60"/>
      <c r="L57" s="61"/>
      <c r="M57" s="60"/>
    </row>
    <row r="58" spans="1:13" s="62" customFormat="1" ht="12" customHeight="1" x14ac:dyDescent="0.2">
      <c r="A58" s="63"/>
      <c r="B58" s="149" t="s">
        <v>147</v>
      </c>
      <c r="C58" s="64">
        <v>1</v>
      </c>
      <c r="D58" s="63" t="s">
        <v>42</v>
      </c>
      <c r="E58" s="73"/>
      <c r="F58" s="73"/>
      <c r="G58" s="65"/>
      <c r="H58" s="65"/>
      <c r="I58" s="65"/>
      <c r="J58" s="45"/>
      <c r="K58" s="60"/>
      <c r="L58" s="61"/>
      <c r="M58" s="60"/>
    </row>
    <row r="59" spans="1:13" s="62" customFormat="1" ht="12" customHeight="1" x14ac:dyDescent="0.2">
      <c r="A59" s="63"/>
      <c r="B59" s="149" t="s">
        <v>74</v>
      </c>
      <c r="C59" s="64"/>
      <c r="D59" s="63"/>
      <c r="E59" s="73"/>
      <c r="F59" s="73"/>
      <c r="G59" s="65"/>
      <c r="H59" s="65"/>
      <c r="I59" s="65"/>
      <c r="J59" s="45"/>
      <c r="K59" s="60"/>
      <c r="L59" s="61"/>
      <c r="M59" s="60"/>
    </row>
    <row r="60" spans="1:13" s="62" customFormat="1" ht="12" customHeight="1" x14ac:dyDescent="0.2">
      <c r="A60" s="63"/>
      <c r="B60" s="149" t="s">
        <v>75</v>
      </c>
      <c r="C60" s="64"/>
      <c r="D60" s="63"/>
      <c r="E60" s="73"/>
      <c r="F60" s="73"/>
      <c r="G60" s="65"/>
      <c r="H60" s="65"/>
      <c r="I60" s="65"/>
      <c r="J60" s="45"/>
      <c r="K60" s="60"/>
      <c r="L60" s="61"/>
      <c r="M60" s="60"/>
    </row>
    <row r="61" spans="1:13" s="62" customFormat="1" ht="12" customHeight="1" x14ac:dyDescent="0.2">
      <c r="A61" s="63"/>
      <c r="B61" s="149"/>
      <c r="C61" s="64"/>
      <c r="D61" s="63"/>
      <c r="E61" s="73"/>
      <c r="F61" s="73"/>
      <c r="G61" s="65"/>
      <c r="H61" s="65"/>
      <c r="I61" s="65"/>
      <c r="J61" s="45"/>
      <c r="K61" s="60"/>
      <c r="L61" s="61"/>
      <c r="M61" s="60"/>
    </row>
    <row r="62" spans="1:13" s="62" customFormat="1" ht="12" customHeight="1" x14ac:dyDescent="0.2">
      <c r="A62" s="63"/>
      <c r="B62" s="150" t="s">
        <v>48</v>
      </c>
      <c r="C62" s="64"/>
      <c r="D62" s="63"/>
      <c r="E62" s="73"/>
      <c r="F62" s="73"/>
      <c r="G62" s="65"/>
      <c r="H62" s="65"/>
      <c r="I62" s="65"/>
      <c r="J62" s="45"/>
      <c r="K62" s="60"/>
      <c r="L62" s="61"/>
      <c r="M62" s="60"/>
    </row>
    <row r="63" spans="1:13" s="62" customFormat="1" ht="12" customHeight="1" x14ac:dyDescent="0.2">
      <c r="A63" s="63"/>
      <c r="B63" s="149" t="s">
        <v>148</v>
      </c>
      <c r="C63" s="64">
        <v>5</v>
      </c>
      <c r="D63" s="63" t="s">
        <v>42</v>
      </c>
      <c r="E63" s="73"/>
      <c r="F63" s="73"/>
      <c r="G63" s="65"/>
      <c r="H63" s="65"/>
      <c r="I63" s="65"/>
      <c r="J63" s="45"/>
      <c r="K63" s="60"/>
      <c r="L63" s="61"/>
      <c r="M63" s="60"/>
    </row>
    <row r="64" spans="1:13" s="62" customFormat="1" ht="12" customHeight="1" x14ac:dyDescent="0.2">
      <c r="A64" s="63"/>
      <c r="B64" s="149" t="s">
        <v>70</v>
      </c>
      <c r="C64" s="64"/>
      <c r="D64" s="63"/>
      <c r="E64" s="73"/>
      <c r="F64" s="73"/>
      <c r="G64" s="65"/>
      <c r="H64" s="65"/>
      <c r="I64" s="65"/>
      <c r="J64" s="45"/>
      <c r="K64" s="60"/>
      <c r="L64" s="61"/>
      <c r="M64" s="60"/>
    </row>
    <row r="65" spans="1:13" s="62" customFormat="1" ht="12" customHeight="1" x14ac:dyDescent="0.2">
      <c r="A65" s="63"/>
      <c r="B65" s="149" t="s">
        <v>66</v>
      </c>
      <c r="C65" s="64"/>
      <c r="D65" s="63"/>
      <c r="E65" s="73"/>
      <c r="F65" s="73"/>
      <c r="G65" s="65"/>
      <c r="H65" s="65"/>
      <c r="I65" s="65"/>
      <c r="J65" s="45"/>
      <c r="K65" s="60"/>
      <c r="L65" s="61"/>
      <c r="M65" s="60"/>
    </row>
    <row r="66" spans="1:13" s="62" customFormat="1" ht="12" customHeight="1" x14ac:dyDescent="0.2">
      <c r="A66" s="63"/>
      <c r="B66" s="149" t="s">
        <v>139</v>
      </c>
      <c r="C66" s="64"/>
      <c r="D66" s="63"/>
      <c r="E66" s="73"/>
      <c r="F66" s="73"/>
      <c r="G66" s="65"/>
      <c r="H66" s="65"/>
      <c r="I66" s="65"/>
      <c r="J66" s="45"/>
      <c r="K66" s="60"/>
      <c r="L66" s="61"/>
      <c r="M66" s="60"/>
    </row>
    <row r="67" spans="1:13" s="62" customFormat="1" ht="12" customHeight="1" x14ac:dyDescent="0.2">
      <c r="A67" s="63"/>
      <c r="B67" s="151"/>
      <c r="C67" s="64"/>
      <c r="D67" s="63"/>
      <c r="E67" s="73"/>
      <c r="F67" s="73"/>
      <c r="G67" s="65"/>
      <c r="H67" s="65"/>
      <c r="I67" s="65"/>
      <c r="J67" s="45"/>
      <c r="K67" s="60"/>
      <c r="L67" s="61"/>
      <c r="M67" s="60"/>
    </row>
    <row r="68" spans="1:13" s="62" customFormat="1" ht="12" customHeight="1" x14ac:dyDescent="0.2">
      <c r="A68" s="63"/>
      <c r="B68" s="149" t="s">
        <v>149</v>
      </c>
      <c r="C68" s="64">
        <v>1</v>
      </c>
      <c r="D68" s="63" t="s">
        <v>42</v>
      </c>
      <c r="E68" s="73"/>
      <c r="F68" s="73"/>
      <c r="G68" s="65"/>
      <c r="H68" s="65"/>
      <c r="I68" s="65"/>
      <c r="J68" s="45"/>
      <c r="K68" s="60"/>
      <c r="L68" s="61">
        <f>SUM(I53:I68)</f>
        <v>0</v>
      </c>
      <c r="M68" s="60"/>
    </row>
    <row r="69" spans="1:13" s="62" customFormat="1" ht="12" customHeight="1" x14ac:dyDescent="0.2">
      <c r="A69" s="63"/>
      <c r="B69" s="149" t="s">
        <v>69</v>
      </c>
      <c r="C69" s="64"/>
      <c r="D69" s="63"/>
      <c r="E69" s="73"/>
      <c r="F69" s="73"/>
      <c r="G69" s="65"/>
      <c r="H69" s="65"/>
      <c r="I69" s="65"/>
      <c r="J69" s="45"/>
      <c r="K69" s="60"/>
      <c r="L69" s="61"/>
      <c r="M69" s="60"/>
    </row>
    <row r="70" spans="1:13" s="62" customFormat="1" ht="12" customHeight="1" x14ac:dyDescent="0.2">
      <c r="A70" s="63"/>
      <c r="B70" s="149" t="s">
        <v>65</v>
      </c>
      <c r="C70" s="64"/>
      <c r="D70" s="63"/>
      <c r="E70" s="73"/>
      <c r="F70" s="73"/>
      <c r="G70" s="65"/>
      <c r="H70" s="65"/>
      <c r="I70" s="65"/>
      <c r="J70" s="45"/>
      <c r="K70" s="60"/>
      <c r="L70" s="61"/>
      <c r="M70" s="60"/>
    </row>
    <row r="71" spans="1:13" s="62" customFormat="1" ht="12" customHeight="1" x14ac:dyDescent="0.2">
      <c r="A71" s="63"/>
      <c r="B71" s="149" t="s">
        <v>49</v>
      </c>
      <c r="C71" s="64"/>
      <c r="D71" s="63"/>
      <c r="E71" s="73"/>
      <c r="F71" s="73"/>
      <c r="G71" s="65"/>
      <c r="H71" s="65"/>
      <c r="I71" s="65"/>
      <c r="J71" s="45"/>
      <c r="K71" s="60"/>
      <c r="L71" s="61"/>
      <c r="M71" s="60"/>
    </row>
    <row r="72" spans="1:13" s="62" customFormat="1" ht="12" customHeight="1" x14ac:dyDescent="0.2">
      <c r="A72" s="63"/>
      <c r="B72" s="149" t="s">
        <v>50</v>
      </c>
      <c r="C72" s="64"/>
      <c r="D72" s="63"/>
      <c r="E72" s="73"/>
      <c r="F72" s="73"/>
      <c r="G72" s="65"/>
      <c r="H72" s="65"/>
      <c r="I72" s="65"/>
      <c r="J72" s="45"/>
      <c r="K72" s="60"/>
      <c r="L72" s="61"/>
      <c r="M72" s="60"/>
    </row>
    <row r="73" spans="1:13" s="62" customFormat="1" ht="12" customHeight="1" thickBot="1" x14ac:dyDescent="0.25">
      <c r="A73" s="116"/>
      <c r="B73" s="117"/>
      <c r="C73" s="118"/>
      <c r="D73" s="116"/>
      <c r="E73" s="119"/>
      <c r="F73" s="119"/>
      <c r="G73" s="120"/>
      <c r="H73" s="120"/>
      <c r="I73" s="121"/>
      <c r="J73" s="117"/>
      <c r="K73" s="60"/>
      <c r="L73" s="61"/>
      <c r="M73" s="60"/>
    </row>
    <row r="74" spans="1:13" s="62" customFormat="1" ht="15.75" customHeight="1" x14ac:dyDescent="0.2">
      <c r="A74" s="78"/>
      <c r="B74" s="103" t="s">
        <v>35</v>
      </c>
      <c r="C74" s="91"/>
      <c r="D74" s="92"/>
      <c r="E74" s="93"/>
      <c r="F74" s="93"/>
      <c r="G74" s="93"/>
      <c r="H74" s="93"/>
      <c r="I74" s="102">
        <f>SUM(I13:I73)</f>
        <v>0</v>
      </c>
      <c r="J74" s="79"/>
      <c r="K74" s="60"/>
      <c r="L74" s="61">
        <f>L42+L68</f>
        <v>0</v>
      </c>
      <c r="M74" s="60"/>
    </row>
    <row r="75" spans="1:13" s="13" customFormat="1" ht="17.25" x14ac:dyDescent="0.2">
      <c r="A75" s="233" t="s">
        <v>161</v>
      </c>
      <c r="B75" s="233"/>
      <c r="C75" s="233"/>
      <c r="D75" s="233"/>
      <c r="E75" s="233"/>
      <c r="F75" s="233"/>
      <c r="G75" s="233"/>
      <c r="H75" s="233"/>
      <c r="I75" s="233"/>
      <c r="J75" s="233"/>
    </row>
    <row r="76" spans="1:13" s="13" customFormat="1" ht="17.25" x14ac:dyDescent="0.2">
      <c r="A76" s="234" t="s">
        <v>0</v>
      </c>
      <c r="B76" s="234"/>
      <c r="C76" s="234"/>
      <c r="D76" s="234"/>
      <c r="E76" s="234"/>
      <c r="F76" s="234"/>
      <c r="G76" s="234"/>
      <c r="H76" s="234"/>
      <c r="I76" s="234"/>
      <c r="J76" s="234"/>
    </row>
    <row r="77" spans="1:13" s="13" customFormat="1" ht="17.25" x14ac:dyDescent="0.2">
      <c r="A77" s="46" t="s">
        <v>40</v>
      </c>
      <c r="B77" s="46"/>
      <c r="C77" s="47"/>
      <c r="D77" s="47"/>
      <c r="E77" s="47"/>
      <c r="F77" s="47"/>
      <c r="G77" s="47"/>
      <c r="H77" s="47"/>
      <c r="I77" s="47"/>
      <c r="J77" s="47"/>
    </row>
    <row r="78" spans="1:13" s="13" customFormat="1" ht="17.25" x14ac:dyDescent="0.2">
      <c r="A78" s="48" t="s">
        <v>150</v>
      </c>
      <c r="B78" s="49"/>
      <c r="C78" s="50"/>
      <c r="D78" s="50"/>
      <c r="E78" s="50"/>
      <c r="F78" s="50"/>
      <c r="G78" s="50"/>
      <c r="H78" s="50"/>
      <c r="I78" s="50"/>
      <c r="J78" s="50"/>
    </row>
    <row r="79" spans="1:13" s="13" customFormat="1" ht="17.25" x14ac:dyDescent="0.2">
      <c r="A79" s="51" t="s">
        <v>28</v>
      </c>
      <c r="B79" s="52"/>
      <c r="C79" s="50"/>
      <c r="D79" s="50"/>
      <c r="E79" s="53" t="s">
        <v>11</v>
      </c>
      <c r="F79" s="53"/>
      <c r="G79" s="53"/>
      <c r="H79" s="53"/>
      <c r="I79" s="53"/>
      <c r="J79" s="50"/>
    </row>
    <row r="80" spans="1:13" s="13" customFormat="1" ht="17.25" x14ac:dyDescent="0.2">
      <c r="A80" s="51" t="s">
        <v>43</v>
      </c>
      <c r="B80" s="54"/>
      <c r="C80" s="50"/>
      <c r="D80" s="50"/>
      <c r="E80" s="53"/>
      <c r="F80" s="53"/>
      <c r="G80" s="53"/>
      <c r="H80" s="53"/>
      <c r="I80" s="53"/>
      <c r="J80" s="50"/>
    </row>
    <row r="81" spans="1:13" s="13" customFormat="1" ht="17.25" x14ac:dyDescent="0.2">
      <c r="A81" s="238" t="s">
        <v>163</v>
      </c>
      <c r="B81" s="238"/>
      <c r="C81" s="238"/>
      <c r="D81" s="238"/>
      <c r="E81" s="238"/>
      <c r="F81" s="238"/>
      <c r="G81" s="238"/>
      <c r="H81" s="238"/>
      <c r="I81" s="238"/>
      <c r="J81" s="238"/>
    </row>
    <row r="82" spans="1:13" s="13" customFormat="1" ht="18" thickBot="1" x14ac:dyDescent="0.25">
      <c r="A82" s="235" t="s">
        <v>1</v>
      </c>
      <c r="B82" s="235"/>
      <c r="C82" s="235"/>
      <c r="D82" s="235"/>
      <c r="E82" s="235"/>
      <c r="F82" s="235"/>
      <c r="G82" s="235"/>
      <c r="H82" s="235"/>
      <c r="I82" s="235"/>
      <c r="J82" s="235"/>
    </row>
    <row r="83" spans="1:13" s="13" customFormat="1" ht="18" thickTop="1" x14ac:dyDescent="0.2">
      <c r="A83" s="231" t="s">
        <v>2</v>
      </c>
      <c r="B83" s="231" t="s">
        <v>3</v>
      </c>
      <c r="C83" s="236" t="s">
        <v>4</v>
      </c>
      <c r="D83" s="231" t="s">
        <v>5</v>
      </c>
      <c r="E83" s="228" t="s">
        <v>6</v>
      </c>
      <c r="F83" s="228"/>
      <c r="G83" s="228" t="s">
        <v>9</v>
      </c>
      <c r="H83" s="228"/>
      <c r="I83" s="229" t="s">
        <v>33</v>
      </c>
      <c r="J83" s="231" t="s">
        <v>10</v>
      </c>
    </row>
    <row r="84" spans="1:13" s="13" customFormat="1" ht="18" thickBot="1" x14ac:dyDescent="0.25">
      <c r="A84" s="232"/>
      <c r="B84" s="232"/>
      <c r="C84" s="237"/>
      <c r="D84" s="232"/>
      <c r="E84" s="55" t="s">
        <v>7</v>
      </c>
      <c r="F84" s="55" t="s">
        <v>8</v>
      </c>
      <c r="G84" s="55" t="s">
        <v>7</v>
      </c>
      <c r="H84" s="55" t="s">
        <v>8</v>
      </c>
      <c r="I84" s="230"/>
      <c r="J84" s="232"/>
    </row>
    <row r="85" spans="1:13" s="62" customFormat="1" ht="12" customHeight="1" thickTop="1" x14ac:dyDescent="0.2">
      <c r="A85" s="56">
        <v>2</v>
      </c>
      <c r="B85" s="57" t="s">
        <v>39</v>
      </c>
      <c r="C85" s="58"/>
      <c r="D85" s="56"/>
      <c r="E85" s="140"/>
      <c r="F85" s="140"/>
      <c r="G85" s="59"/>
      <c r="H85" s="59"/>
      <c r="I85" s="59"/>
      <c r="J85" s="57"/>
      <c r="K85" s="60"/>
      <c r="L85" s="61"/>
      <c r="M85" s="60"/>
    </row>
    <row r="86" spans="1:13" s="62" customFormat="1" ht="12" customHeight="1" x14ac:dyDescent="0.2">
      <c r="A86" s="81"/>
      <c r="B86" s="74"/>
      <c r="C86" s="82"/>
      <c r="D86" s="81"/>
      <c r="E86" s="83"/>
      <c r="F86" s="80"/>
      <c r="G86" s="83"/>
      <c r="H86" s="83"/>
      <c r="I86" s="71"/>
      <c r="J86" s="72"/>
      <c r="K86" s="60"/>
      <c r="L86" s="61"/>
      <c r="M86" s="60"/>
    </row>
    <row r="87" spans="1:13" s="62" customFormat="1" ht="12" customHeight="1" x14ac:dyDescent="0.2">
      <c r="A87" s="81"/>
      <c r="B87" s="67" t="s">
        <v>77</v>
      </c>
      <c r="C87" s="82">
        <v>10</v>
      </c>
      <c r="D87" s="81" t="s">
        <v>36</v>
      </c>
      <c r="E87" s="83"/>
      <c r="F87" s="80"/>
      <c r="G87" s="83"/>
      <c r="H87" s="83"/>
      <c r="I87" s="71"/>
      <c r="J87" s="72"/>
      <c r="K87" s="60"/>
      <c r="L87" s="61"/>
      <c r="M87" s="60"/>
    </row>
    <row r="88" spans="1:13" s="62" customFormat="1" ht="12" customHeight="1" x14ac:dyDescent="0.2">
      <c r="A88" s="81"/>
      <c r="B88" s="67" t="s">
        <v>67</v>
      </c>
      <c r="C88" s="82"/>
      <c r="D88" s="81"/>
      <c r="E88" s="83"/>
      <c r="F88" s="80"/>
      <c r="G88" s="83"/>
      <c r="H88" s="83"/>
      <c r="I88" s="71"/>
      <c r="J88" s="72"/>
      <c r="K88" s="60"/>
      <c r="L88" s="61"/>
      <c r="M88" s="60"/>
    </row>
    <row r="89" spans="1:13" s="62" customFormat="1" ht="12" customHeight="1" x14ac:dyDescent="0.2">
      <c r="A89" s="81"/>
      <c r="B89" s="74"/>
      <c r="C89" s="82"/>
      <c r="D89" s="81"/>
      <c r="E89" s="83"/>
      <c r="F89" s="80"/>
      <c r="G89" s="83"/>
      <c r="H89" s="83"/>
      <c r="I89" s="71"/>
      <c r="J89" s="72"/>
      <c r="K89" s="60"/>
      <c r="L89" s="61"/>
      <c r="M89" s="60"/>
    </row>
    <row r="90" spans="1:13" s="62" customFormat="1" ht="12" customHeight="1" x14ac:dyDescent="0.2">
      <c r="A90" s="81"/>
      <c r="B90" s="67" t="s">
        <v>78</v>
      </c>
      <c r="C90" s="82">
        <v>14</v>
      </c>
      <c r="D90" s="69" t="s">
        <v>36</v>
      </c>
      <c r="E90" s="83"/>
      <c r="F90" s="80"/>
      <c r="G90" s="83"/>
      <c r="H90" s="83"/>
      <c r="I90" s="71"/>
      <c r="J90" s="72"/>
      <c r="K90" s="60"/>
      <c r="L90" s="61"/>
      <c r="M90" s="60"/>
    </row>
    <row r="91" spans="1:13" s="62" customFormat="1" ht="12" customHeight="1" x14ac:dyDescent="0.2">
      <c r="A91" s="81"/>
      <c r="B91" s="67" t="s">
        <v>67</v>
      </c>
      <c r="C91" s="82"/>
      <c r="D91" s="81"/>
      <c r="E91" s="83"/>
      <c r="F91" s="80"/>
      <c r="G91" s="83"/>
      <c r="H91" s="83"/>
      <c r="I91" s="71"/>
      <c r="J91" s="72"/>
      <c r="K91" s="60"/>
      <c r="L91" s="61"/>
      <c r="M91" s="60"/>
    </row>
    <row r="92" spans="1:13" s="62" customFormat="1" ht="12" customHeight="1" x14ac:dyDescent="0.2">
      <c r="A92" s="81"/>
      <c r="B92" s="74"/>
      <c r="C92" s="82"/>
      <c r="D92" s="81"/>
      <c r="E92" s="83"/>
      <c r="F92" s="80"/>
      <c r="G92" s="83"/>
      <c r="H92" s="83"/>
      <c r="I92" s="71"/>
      <c r="J92" s="72"/>
      <c r="K92" s="60"/>
      <c r="L92" s="61"/>
      <c r="M92" s="60"/>
    </row>
    <row r="93" spans="1:13" s="62" customFormat="1" ht="12" customHeight="1" x14ac:dyDescent="0.2">
      <c r="A93" s="81"/>
      <c r="B93" s="67" t="s">
        <v>79</v>
      </c>
      <c r="C93" s="82">
        <v>4</v>
      </c>
      <c r="D93" s="69" t="s">
        <v>36</v>
      </c>
      <c r="E93" s="83"/>
      <c r="F93" s="80"/>
      <c r="G93" s="83"/>
      <c r="H93" s="83"/>
      <c r="I93" s="71"/>
      <c r="J93" s="72"/>
      <c r="K93" s="60"/>
      <c r="L93" s="61"/>
      <c r="M93" s="60"/>
    </row>
    <row r="94" spans="1:13" s="62" customFormat="1" ht="12" customHeight="1" x14ac:dyDescent="0.2">
      <c r="A94" s="81"/>
      <c r="B94" s="67" t="s">
        <v>67</v>
      </c>
      <c r="C94" s="82"/>
      <c r="D94" s="81"/>
      <c r="E94" s="83"/>
      <c r="F94" s="80"/>
      <c r="G94" s="83"/>
      <c r="H94" s="83"/>
      <c r="I94" s="71"/>
      <c r="J94" s="72"/>
      <c r="K94" s="60"/>
      <c r="L94" s="61"/>
      <c r="M94" s="60"/>
    </row>
    <row r="95" spans="1:13" s="62" customFormat="1" ht="12" customHeight="1" x14ac:dyDescent="0.2">
      <c r="A95" s="81"/>
      <c r="B95" s="74"/>
      <c r="C95" s="82"/>
      <c r="D95" s="81"/>
      <c r="E95" s="83"/>
      <c r="F95" s="80"/>
      <c r="G95" s="83"/>
      <c r="H95" s="83"/>
      <c r="I95" s="71"/>
      <c r="J95" s="72"/>
      <c r="K95" s="60"/>
      <c r="L95" s="61"/>
      <c r="M95" s="60"/>
    </row>
    <row r="96" spans="1:13" s="62" customFormat="1" ht="12" customHeight="1" x14ac:dyDescent="0.2">
      <c r="A96" s="81"/>
      <c r="B96" s="67" t="s">
        <v>80</v>
      </c>
      <c r="C96" s="82">
        <v>4</v>
      </c>
      <c r="D96" s="69" t="s">
        <v>36</v>
      </c>
      <c r="E96" s="83"/>
      <c r="F96" s="80"/>
      <c r="G96" s="83"/>
      <c r="H96" s="83"/>
      <c r="I96" s="71"/>
      <c r="J96" s="72"/>
      <c r="K96" s="60"/>
      <c r="L96" s="61"/>
      <c r="M96" s="60"/>
    </row>
    <row r="97" spans="1:25" s="62" customFormat="1" ht="12" customHeight="1" x14ac:dyDescent="0.2">
      <c r="A97" s="81"/>
      <c r="B97" s="67" t="s">
        <v>67</v>
      </c>
      <c r="C97" s="82"/>
      <c r="D97" s="81"/>
      <c r="E97" s="83"/>
      <c r="F97" s="83"/>
      <c r="G97" s="83"/>
      <c r="H97" s="83"/>
      <c r="I97" s="71"/>
      <c r="J97" s="72"/>
      <c r="K97" s="60"/>
      <c r="L97" s="61"/>
      <c r="M97" s="60"/>
    </row>
    <row r="98" spans="1:25" s="62" customFormat="1" ht="12" customHeight="1" x14ac:dyDescent="0.2">
      <c r="A98" s="81"/>
      <c r="B98" s="72" t="s">
        <v>32</v>
      </c>
      <c r="C98" s="82"/>
      <c r="D98" s="81"/>
      <c r="E98" s="83"/>
      <c r="F98" s="83"/>
      <c r="G98" s="83"/>
      <c r="H98" s="83"/>
      <c r="I98" s="71"/>
      <c r="J98" s="72"/>
      <c r="K98" s="60"/>
      <c r="L98" s="61"/>
      <c r="M98" s="60"/>
    </row>
    <row r="99" spans="1:25" s="62" customFormat="1" ht="12" customHeight="1" x14ac:dyDescent="0.2">
      <c r="A99" s="81"/>
      <c r="B99" s="72" t="s">
        <v>81</v>
      </c>
      <c r="C99" s="82">
        <v>6</v>
      </c>
      <c r="D99" s="81" t="s">
        <v>36</v>
      </c>
      <c r="E99" s="83"/>
      <c r="F99" s="83"/>
      <c r="G99" s="83"/>
      <c r="H99" s="83"/>
      <c r="I99" s="71"/>
      <c r="J99" s="72"/>
      <c r="K99" s="60"/>
      <c r="L99" s="61"/>
      <c r="M99" s="60"/>
    </row>
    <row r="100" spans="1:25" s="62" customFormat="1" ht="12" customHeight="1" x14ac:dyDescent="0.2">
      <c r="A100" s="81"/>
      <c r="B100" s="72"/>
      <c r="C100" s="82"/>
      <c r="D100" s="81"/>
      <c r="E100" s="83"/>
      <c r="F100" s="83"/>
      <c r="G100" s="83"/>
      <c r="H100" s="83"/>
      <c r="I100" s="71"/>
      <c r="J100" s="72"/>
      <c r="K100" s="60"/>
      <c r="L100" s="61"/>
      <c r="M100" s="60"/>
    </row>
    <row r="101" spans="1:25" s="62" customFormat="1" ht="12" customHeight="1" x14ac:dyDescent="0.2">
      <c r="A101" s="81"/>
      <c r="B101" s="72" t="s">
        <v>82</v>
      </c>
      <c r="C101" s="82">
        <v>12</v>
      </c>
      <c r="D101" s="81" t="s">
        <v>37</v>
      </c>
      <c r="E101" s="83"/>
      <c r="F101" s="83"/>
      <c r="G101" s="83"/>
      <c r="H101" s="83"/>
      <c r="I101" s="71"/>
      <c r="J101" s="72"/>
      <c r="K101" s="60"/>
      <c r="L101" s="61" t="s">
        <v>76</v>
      </c>
      <c r="M101" s="60"/>
    </row>
    <row r="102" spans="1:25" s="62" customFormat="1" ht="12" customHeight="1" x14ac:dyDescent="0.2">
      <c r="A102" s="81"/>
      <c r="B102" s="84"/>
      <c r="C102" s="82"/>
      <c r="D102" s="81"/>
      <c r="E102" s="83"/>
      <c r="F102" s="83"/>
      <c r="G102" s="83"/>
      <c r="H102" s="83"/>
      <c r="I102" s="71"/>
      <c r="J102" s="72"/>
      <c r="K102" s="60"/>
      <c r="L102" s="61"/>
      <c r="M102" s="60"/>
    </row>
    <row r="103" spans="1:25" s="62" customFormat="1" ht="12" customHeight="1" x14ac:dyDescent="0.2">
      <c r="A103" s="81"/>
      <c r="B103" s="84" t="s">
        <v>83</v>
      </c>
      <c r="C103" s="82">
        <v>1</v>
      </c>
      <c r="D103" s="81" t="s">
        <v>42</v>
      </c>
      <c r="E103" s="83"/>
      <c r="F103" s="83"/>
      <c r="G103" s="83"/>
      <c r="H103" s="83"/>
      <c r="I103" s="71"/>
      <c r="J103" s="72"/>
      <c r="K103" s="60"/>
      <c r="L103" s="61"/>
      <c r="M103" s="60"/>
    </row>
    <row r="104" spans="1:25" s="62" customFormat="1" ht="12" customHeight="1" x14ac:dyDescent="0.2">
      <c r="A104" s="81"/>
      <c r="B104" s="72"/>
      <c r="C104" s="82"/>
      <c r="D104" s="81"/>
      <c r="E104" s="83"/>
      <c r="F104" s="83"/>
      <c r="G104" s="83"/>
      <c r="H104" s="83"/>
      <c r="I104" s="71"/>
      <c r="J104" s="72"/>
      <c r="K104" s="60"/>
      <c r="L104" s="61"/>
      <c r="M104" s="60"/>
    </row>
    <row r="105" spans="1:25" s="62" customFormat="1" ht="12" customHeight="1" x14ac:dyDescent="0.2">
      <c r="A105" s="81"/>
      <c r="B105" s="72" t="s">
        <v>84</v>
      </c>
      <c r="C105" s="82">
        <v>1</v>
      </c>
      <c r="D105" s="81" t="s">
        <v>57</v>
      </c>
      <c r="E105" s="83"/>
      <c r="F105" s="83"/>
      <c r="G105" s="83"/>
      <c r="H105" s="83"/>
      <c r="I105" s="71"/>
      <c r="J105" s="72"/>
      <c r="K105" s="60"/>
      <c r="L105" s="61"/>
      <c r="M105" s="60"/>
    </row>
    <row r="106" spans="1:25" s="62" customFormat="1" ht="12" customHeight="1" x14ac:dyDescent="0.2">
      <c r="A106" s="81"/>
      <c r="B106" s="72"/>
      <c r="C106" s="82"/>
      <c r="D106" s="81"/>
      <c r="E106" s="83"/>
      <c r="F106" s="83"/>
      <c r="G106" s="83"/>
      <c r="H106" s="83"/>
      <c r="I106" s="71"/>
      <c r="J106" s="72"/>
      <c r="K106" s="60"/>
      <c r="L106" s="61"/>
      <c r="M106" s="60"/>
    </row>
    <row r="107" spans="1:25" s="62" customFormat="1" ht="12" customHeight="1" x14ac:dyDescent="0.2">
      <c r="A107" s="81"/>
      <c r="B107" s="72" t="s">
        <v>85</v>
      </c>
      <c r="C107" s="82">
        <v>1</v>
      </c>
      <c r="D107" s="81" t="s">
        <v>36</v>
      </c>
      <c r="E107" s="83"/>
      <c r="F107" s="83"/>
      <c r="G107" s="83"/>
      <c r="H107" s="83"/>
      <c r="I107" s="71"/>
      <c r="J107" s="72"/>
      <c r="K107" s="60"/>
      <c r="L107" s="61"/>
      <c r="M107" s="60"/>
    </row>
    <row r="108" spans="1:25" s="62" customFormat="1" ht="12" customHeight="1" x14ac:dyDescent="0.2">
      <c r="A108" s="104"/>
      <c r="B108" s="72"/>
      <c r="C108" s="82"/>
      <c r="D108" s="81"/>
      <c r="E108" s="83"/>
      <c r="F108" s="83"/>
      <c r="G108" s="83"/>
      <c r="H108" s="83"/>
      <c r="I108" s="83"/>
      <c r="J108" s="72"/>
      <c r="K108" s="60"/>
      <c r="L108" s="61"/>
      <c r="M108" s="60"/>
    </row>
    <row r="109" spans="1:25" s="62" customFormat="1" ht="15" customHeight="1" x14ac:dyDescent="0.2">
      <c r="A109" s="81"/>
      <c r="B109" s="105" t="s">
        <v>35</v>
      </c>
      <c r="C109" s="106"/>
      <c r="D109" s="106"/>
      <c r="E109" s="107"/>
      <c r="F109" s="107"/>
      <c r="G109" s="107"/>
      <c r="H109" s="107"/>
      <c r="I109" s="108"/>
      <c r="J109" s="72"/>
      <c r="K109" s="60"/>
      <c r="L109" s="61"/>
      <c r="M109" s="60"/>
    </row>
    <row r="110" spans="1:25" s="62" customFormat="1" ht="12" customHeight="1" x14ac:dyDescent="0.2">
      <c r="A110" s="75"/>
      <c r="B110" s="76"/>
      <c r="C110" s="77"/>
      <c r="D110" s="75"/>
      <c r="E110" s="85"/>
      <c r="F110" s="85"/>
      <c r="G110" s="85"/>
      <c r="H110" s="85"/>
      <c r="I110" s="85"/>
      <c r="J110" s="76"/>
      <c r="K110" s="60"/>
      <c r="L110" s="61"/>
      <c r="M110" s="60"/>
    </row>
    <row r="111" spans="1:25" s="86" customFormat="1" ht="17.25" x14ac:dyDescent="0.2">
      <c r="A111" s="240"/>
      <c r="B111" s="240"/>
      <c r="C111" s="240"/>
      <c r="D111" s="240"/>
      <c r="E111" s="240"/>
      <c r="F111" s="240"/>
    </row>
    <row r="112" spans="1:25" customFormat="1" x14ac:dyDescent="0.35">
      <c r="A112" s="88"/>
      <c r="B112" s="122"/>
      <c r="C112" s="122"/>
      <c r="D112" s="138"/>
      <c r="E112" s="88"/>
      <c r="F112" s="138"/>
      <c r="G112" s="138"/>
      <c r="H112" s="138"/>
      <c r="I112" s="138"/>
      <c r="J112" s="122"/>
      <c r="K112" s="123"/>
      <c r="L112" s="123"/>
      <c r="M112" s="123"/>
      <c r="N112" s="123"/>
      <c r="O112" s="123"/>
      <c r="P112" s="123"/>
      <c r="Q112" s="123"/>
      <c r="R112" s="123"/>
      <c r="S112" s="124"/>
      <c r="T112" s="123"/>
      <c r="U112" s="123"/>
      <c r="V112" s="123"/>
      <c r="W112" s="123"/>
      <c r="X112" s="123"/>
      <c r="Y112" s="123"/>
    </row>
    <row r="113" spans="1:25" customFormat="1" x14ac:dyDescent="0.35">
      <c r="A113" s="88"/>
      <c r="B113" s="122"/>
      <c r="C113" s="122"/>
      <c r="D113" s="239"/>
      <c r="E113" s="239"/>
      <c r="F113" s="239"/>
      <c r="G113" s="239"/>
      <c r="H113" s="138"/>
      <c r="I113" s="138"/>
      <c r="J113" s="138"/>
      <c r="K113" s="123"/>
      <c r="L113" s="123"/>
      <c r="M113" s="123"/>
      <c r="N113" s="123"/>
      <c r="O113" s="123"/>
      <c r="P113" s="123"/>
      <c r="Q113" s="123"/>
      <c r="R113" s="123"/>
      <c r="S113" s="124"/>
      <c r="T113" s="123"/>
      <c r="U113" s="123"/>
      <c r="V113" s="123"/>
      <c r="W113" s="123"/>
      <c r="X113" s="123"/>
      <c r="Y113" s="123"/>
    </row>
    <row r="114" spans="1:25" customFormat="1" ht="13.5" customHeight="1" x14ac:dyDescent="0.35">
      <c r="A114" s="122"/>
      <c r="B114" s="122"/>
      <c r="C114" s="122"/>
      <c r="D114" s="122"/>
      <c r="E114" s="139"/>
      <c r="F114" s="139"/>
      <c r="G114" s="139"/>
      <c r="H114" s="139"/>
      <c r="I114" s="139"/>
      <c r="J114" s="139"/>
      <c r="K114" s="123"/>
      <c r="L114" s="123"/>
      <c r="M114" s="123"/>
      <c r="N114" s="123"/>
      <c r="O114" s="123"/>
      <c r="P114" s="123"/>
      <c r="Q114" s="123"/>
      <c r="R114" s="123"/>
      <c r="S114" s="124"/>
      <c r="T114" s="123"/>
      <c r="U114" s="123"/>
      <c r="V114" s="123"/>
      <c r="W114" s="123"/>
      <c r="X114" s="123"/>
      <c r="Y114" s="123"/>
    </row>
    <row r="115" spans="1:25" customFormat="1" x14ac:dyDescent="0.35">
      <c r="A115" s="88"/>
      <c r="B115" s="138"/>
      <c r="C115" s="138"/>
      <c r="D115" s="138"/>
      <c r="E115" s="138"/>
      <c r="F115" s="138"/>
      <c r="G115" s="122"/>
      <c r="H115" s="88"/>
      <c r="I115" s="138"/>
      <c r="J115" s="138"/>
      <c r="K115" s="137"/>
      <c r="L115" s="137"/>
      <c r="M115" s="123"/>
      <c r="N115" s="123"/>
      <c r="O115" s="123"/>
      <c r="P115" s="123"/>
      <c r="Q115" s="123"/>
      <c r="R115" s="123"/>
      <c r="S115" s="124"/>
      <c r="T115" s="123"/>
      <c r="U115" s="123"/>
      <c r="V115" s="123"/>
      <c r="W115" s="123"/>
      <c r="X115" s="123"/>
      <c r="Y115" s="123"/>
    </row>
    <row r="116" spans="1:25" customFormat="1" x14ac:dyDescent="0.35">
      <c r="A116" s="88"/>
      <c r="B116" s="138"/>
      <c r="C116" s="138"/>
      <c r="D116" s="138"/>
      <c r="E116" s="138"/>
      <c r="F116" s="138"/>
      <c r="G116" s="122"/>
      <c r="H116" s="88"/>
      <c r="I116" s="138"/>
      <c r="J116" s="138"/>
      <c r="K116" s="137"/>
      <c r="L116" s="137"/>
      <c r="M116" s="137"/>
      <c r="N116" s="123"/>
      <c r="O116" s="123"/>
      <c r="P116" s="123"/>
      <c r="Q116" s="123"/>
      <c r="R116" s="123"/>
      <c r="S116" s="124"/>
      <c r="T116" s="123"/>
      <c r="U116" s="123"/>
      <c r="V116" s="123"/>
      <c r="W116" s="123"/>
      <c r="X116" s="123"/>
      <c r="Y116" s="123"/>
    </row>
    <row r="117" spans="1:25" x14ac:dyDescent="0.2">
      <c r="A117" s="88"/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1:25" x14ac:dyDescent="0.2">
      <c r="A118" s="87"/>
      <c r="B118" s="88"/>
    </row>
    <row r="119" spans="1:25" x14ac:dyDescent="0.2">
      <c r="A119" s="87"/>
      <c r="B119" s="88"/>
    </row>
    <row r="120" spans="1:25" x14ac:dyDescent="0.2">
      <c r="A120" s="87"/>
      <c r="B120" s="88"/>
    </row>
    <row r="121" spans="1:25" x14ac:dyDescent="0.2">
      <c r="A121" s="87"/>
      <c r="B121" s="88"/>
    </row>
    <row r="122" spans="1:25" x14ac:dyDescent="0.2">
      <c r="A122" s="87"/>
      <c r="B122" s="88"/>
    </row>
    <row r="123" spans="1:25" x14ac:dyDescent="0.2">
      <c r="A123" s="87"/>
      <c r="B123" s="88"/>
    </row>
    <row r="124" spans="1:25" x14ac:dyDescent="0.2">
      <c r="A124" s="87"/>
      <c r="B124" s="88"/>
    </row>
    <row r="125" spans="1:25" x14ac:dyDescent="0.2">
      <c r="A125" s="87"/>
      <c r="B125" s="88"/>
    </row>
    <row r="126" spans="1:25" x14ac:dyDescent="0.2">
      <c r="A126" s="87"/>
      <c r="B126" s="88"/>
    </row>
    <row r="127" spans="1:25" x14ac:dyDescent="0.2">
      <c r="A127" s="87"/>
      <c r="B127" s="88"/>
    </row>
    <row r="128" spans="1:25" x14ac:dyDescent="0.2">
      <c r="A128" s="87"/>
      <c r="B128" s="88"/>
    </row>
    <row r="129" spans="1:2" x14ac:dyDescent="0.2">
      <c r="A129" s="87"/>
      <c r="B129" s="88"/>
    </row>
    <row r="130" spans="1:2" x14ac:dyDescent="0.2">
      <c r="A130" s="87"/>
      <c r="B130" s="88"/>
    </row>
    <row r="131" spans="1:2" x14ac:dyDescent="0.2">
      <c r="A131" s="87"/>
      <c r="B131" s="88"/>
    </row>
    <row r="132" spans="1:2" x14ac:dyDescent="0.2">
      <c r="A132" s="87"/>
      <c r="B132" s="88"/>
    </row>
    <row r="133" spans="1:2" x14ac:dyDescent="0.2">
      <c r="A133" s="87"/>
      <c r="B133" s="88"/>
    </row>
    <row r="134" spans="1:2" x14ac:dyDescent="0.2">
      <c r="A134" s="87"/>
      <c r="B134" s="88"/>
    </row>
    <row r="135" spans="1:2" x14ac:dyDescent="0.2">
      <c r="A135" s="87"/>
      <c r="B135" s="88"/>
    </row>
    <row r="136" spans="1:2" x14ac:dyDescent="0.2">
      <c r="A136" s="87"/>
      <c r="B136" s="88"/>
    </row>
    <row r="137" spans="1:2" x14ac:dyDescent="0.2">
      <c r="A137" s="87"/>
      <c r="B137" s="88"/>
    </row>
    <row r="138" spans="1:2" x14ac:dyDescent="0.2">
      <c r="A138" s="87"/>
      <c r="B138" s="88"/>
    </row>
    <row r="139" spans="1:2" x14ac:dyDescent="0.2">
      <c r="A139" s="87"/>
      <c r="B139" s="88"/>
    </row>
    <row r="140" spans="1:2" x14ac:dyDescent="0.2">
      <c r="A140" s="87"/>
      <c r="B140" s="88"/>
    </row>
    <row r="141" spans="1:2" x14ac:dyDescent="0.2">
      <c r="A141" s="87"/>
      <c r="B141" s="88"/>
    </row>
    <row r="142" spans="1:2" x14ac:dyDescent="0.2">
      <c r="A142" s="87"/>
      <c r="B142" s="88"/>
    </row>
    <row r="143" spans="1:2" x14ac:dyDescent="0.2">
      <c r="A143" s="87"/>
      <c r="B143" s="88"/>
    </row>
    <row r="144" spans="1:2" x14ac:dyDescent="0.2">
      <c r="A144" s="87"/>
      <c r="B144" s="88"/>
    </row>
    <row r="145" spans="1:2" x14ac:dyDescent="0.2">
      <c r="A145" s="87"/>
      <c r="B145" s="88"/>
    </row>
    <row r="146" spans="1:2" x14ac:dyDescent="0.2">
      <c r="A146" s="87"/>
      <c r="B146" s="88"/>
    </row>
    <row r="147" spans="1:2" x14ac:dyDescent="0.2">
      <c r="A147" s="87"/>
      <c r="B147" s="88"/>
    </row>
    <row r="148" spans="1:2" x14ac:dyDescent="0.2">
      <c r="A148" s="87"/>
      <c r="B148" s="88"/>
    </row>
    <row r="149" spans="1:2" x14ac:dyDescent="0.2">
      <c r="A149" s="87"/>
      <c r="B149" s="88"/>
    </row>
    <row r="150" spans="1:2" x14ac:dyDescent="0.2">
      <c r="A150" s="87"/>
      <c r="B150" s="88"/>
    </row>
    <row r="151" spans="1:2" x14ac:dyDescent="0.2">
      <c r="A151" s="87"/>
      <c r="B151" s="88"/>
    </row>
    <row r="152" spans="1:2" x14ac:dyDescent="0.2">
      <c r="A152" s="87"/>
      <c r="B152" s="88"/>
    </row>
    <row r="153" spans="1:2" x14ac:dyDescent="0.2">
      <c r="A153" s="87"/>
      <c r="B153" s="88"/>
    </row>
    <row r="154" spans="1:2" x14ac:dyDescent="0.2">
      <c r="A154" s="87"/>
      <c r="B154" s="88"/>
    </row>
    <row r="155" spans="1:2" x14ac:dyDescent="0.2">
      <c r="A155" s="87"/>
      <c r="B155" s="88"/>
    </row>
    <row r="156" spans="1:2" x14ac:dyDescent="0.2">
      <c r="A156" s="87"/>
      <c r="B156" s="88"/>
    </row>
    <row r="157" spans="1:2" x14ac:dyDescent="0.2">
      <c r="A157" s="87"/>
      <c r="B157" s="88"/>
    </row>
    <row r="158" spans="1:2" x14ac:dyDescent="0.2">
      <c r="A158" s="87"/>
      <c r="B158" s="88"/>
    </row>
    <row r="159" spans="1:2" x14ac:dyDescent="0.2">
      <c r="A159" s="87"/>
      <c r="B159" s="88"/>
    </row>
    <row r="160" spans="1:2" x14ac:dyDescent="0.2">
      <c r="A160" s="87"/>
      <c r="B160" s="88"/>
    </row>
    <row r="161" spans="1:2" x14ac:dyDescent="0.2">
      <c r="A161" s="87"/>
      <c r="B161" s="88"/>
    </row>
    <row r="162" spans="1:2" x14ac:dyDescent="0.2">
      <c r="A162" s="87"/>
      <c r="B162" s="88"/>
    </row>
    <row r="163" spans="1:2" x14ac:dyDescent="0.2">
      <c r="A163" s="87"/>
      <c r="B163" s="88"/>
    </row>
    <row r="164" spans="1:2" x14ac:dyDescent="0.2">
      <c r="A164" s="87"/>
      <c r="B164" s="88"/>
    </row>
    <row r="165" spans="1:2" x14ac:dyDescent="0.2">
      <c r="A165" s="87"/>
      <c r="B165" s="88"/>
    </row>
    <row r="166" spans="1:2" x14ac:dyDescent="0.2">
      <c r="A166" s="87"/>
      <c r="B166" s="88"/>
    </row>
    <row r="167" spans="1:2" x14ac:dyDescent="0.2">
      <c r="A167" s="87"/>
      <c r="B167" s="88"/>
    </row>
    <row r="168" spans="1:2" x14ac:dyDescent="0.2">
      <c r="A168" s="87"/>
      <c r="B168" s="88"/>
    </row>
    <row r="169" spans="1:2" x14ac:dyDescent="0.2">
      <c r="A169" s="87"/>
      <c r="B169" s="88"/>
    </row>
    <row r="170" spans="1:2" x14ac:dyDescent="0.2">
      <c r="A170" s="87"/>
      <c r="B170" s="88"/>
    </row>
    <row r="171" spans="1:2" x14ac:dyDescent="0.2">
      <c r="A171" s="87"/>
      <c r="B171" s="88"/>
    </row>
    <row r="172" spans="1:2" x14ac:dyDescent="0.2">
      <c r="A172" s="87"/>
      <c r="B172" s="88"/>
    </row>
  </sheetData>
  <mergeCells count="32">
    <mergeCell ref="D113:G113"/>
    <mergeCell ref="A45:J45"/>
    <mergeCell ref="A46:J46"/>
    <mergeCell ref="A48:J48"/>
    <mergeCell ref="A51:J51"/>
    <mergeCell ref="A52:J52"/>
    <mergeCell ref="A75:J75"/>
    <mergeCell ref="A76:J76"/>
    <mergeCell ref="A81:J81"/>
    <mergeCell ref="A111:F111"/>
    <mergeCell ref="A82:J82"/>
    <mergeCell ref="A83:A84"/>
    <mergeCell ref="B83:B84"/>
    <mergeCell ref="C83:C84"/>
    <mergeCell ref="D83:D84"/>
    <mergeCell ref="E83:F83"/>
    <mergeCell ref="G83:H83"/>
    <mergeCell ref="I83:I84"/>
    <mergeCell ref="J83:J84"/>
    <mergeCell ref="A1:J1"/>
    <mergeCell ref="A2:J2"/>
    <mergeCell ref="A8:J8"/>
    <mergeCell ref="A9:A10"/>
    <mergeCell ref="B9:B10"/>
    <mergeCell ref="C9:C10"/>
    <mergeCell ref="D9:D10"/>
    <mergeCell ref="E9:F9"/>
    <mergeCell ref="G9:H9"/>
    <mergeCell ref="I9:I10"/>
    <mergeCell ref="J9:J10"/>
    <mergeCell ref="A7:J7"/>
    <mergeCell ref="A4:J4"/>
  </mergeCells>
  <printOptions horizontalCentered="1"/>
  <pageMargins left="0.11811023622047245" right="0.11811023622047245" top="0.31496062992125984" bottom="0.15748031496062992" header="0.27559055118110237" footer="0.15748031496062992"/>
  <pageSetup paperSize="9" scale="90" orientation="landscape" r:id="rId1"/>
  <rowBreaks count="2" manualBreakCount="2">
    <brk id="44" max="9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view="pageBreakPreview" zoomScaleNormal="106" zoomScaleSheetLayoutView="100" workbookViewId="0">
      <selection activeCell="B24" sqref="B24:E31"/>
    </sheetView>
  </sheetViews>
  <sheetFormatPr defaultColWidth="9" defaultRowHeight="24" x14ac:dyDescent="0.55000000000000004"/>
  <cols>
    <col min="1" max="1" width="9" style="1" customWidth="1"/>
    <col min="2" max="2" width="48.375" style="1" customWidth="1"/>
    <col min="3" max="6" width="18.375" style="1" customWidth="1"/>
    <col min="7" max="7" width="10.375" style="1" bestFit="1" customWidth="1"/>
    <col min="8" max="8" width="11.75" style="1" bestFit="1" customWidth="1"/>
    <col min="9" max="16384" width="9" style="1"/>
  </cols>
  <sheetData>
    <row r="1" spans="1:8" s="3" customFormat="1" ht="17.25" x14ac:dyDescent="0.4">
      <c r="A1" s="242" t="s">
        <v>12</v>
      </c>
      <c r="B1" s="242"/>
      <c r="C1" s="242"/>
      <c r="D1" s="242"/>
      <c r="E1" s="242"/>
      <c r="F1" s="242"/>
    </row>
    <row r="2" spans="1:8" s="3" customFormat="1" ht="17.25" x14ac:dyDescent="0.4">
      <c r="A2" s="243" t="s">
        <v>13</v>
      </c>
      <c r="B2" s="243"/>
      <c r="C2" s="243"/>
      <c r="D2" s="243"/>
      <c r="E2" s="243"/>
      <c r="F2" s="243"/>
    </row>
    <row r="3" spans="1:8" s="3" customFormat="1" ht="17.25" x14ac:dyDescent="0.4">
      <c r="A3" s="4" t="str">
        <f>'ปร.4 (1)'!A3</f>
        <v>กลุ่มงานก่อสร้างอาคาร</v>
      </c>
      <c r="B3" s="4"/>
      <c r="C3" s="4"/>
      <c r="D3" s="4"/>
      <c r="E3" s="4"/>
      <c r="F3" s="4"/>
    </row>
    <row r="4" spans="1:8" s="3" customFormat="1" ht="17.25" x14ac:dyDescent="0.4">
      <c r="A4" s="5" t="str">
        <f>'ปร.4 (1)'!A4</f>
        <v>ชื่อโครงการ/งานก่อสร้าง ปรับปรุงห้องเครื่องมือวิเคราะห์และห้องปฏิบัติการและวิจัยของภาควิชาวิศวกรรมเคมี ตําบลคลองหนึ่ง อําเภอคลองหลวง จังหวัดปทุมธานี 1 รายการ</v>
      </c>
      <c r="B4" s="5"/>
      <c r="C4" s="5"/>
      <c r="D4" s="5"/>
      <c r="E4" s="5"/>
      <c r="F4" s="5"/>
    </row>
    <row r="5" spans="1:8" s="3" customFormat="1" ht="17.25" x14ac:dyDescent="0.4">
      <c r="A5" s="5" t="s">
        <v>28</v>
      </c>
      <c r="B5" s="5"/>
      <c r="C5" s="5"/>
      <c r="D5" s="5"/>
      <c r="E5" s="5"/>
      <c r="F5" s="5"/>
    </row>
    <row r="6" spans="1:8" s="3" customFormat="1" ht="17.25" x14ac:dyDescent="0.4">
      <c r="A6" s="5" t="s">
        <v>11</v>
      </c>
      <c r="B6" s="5" t="s">
        <v>162</v>
      </c>
      <c r="C6" s="5"/>
      <c r="D6" s="5"/>
      <c r="E6" s="5"/>
      <c r="F6" s="5"/>
    </row>
    <row r="7" spans="1:8" s="3" customFormat="1" ht="17.25" x14ac:dyDescent="0.4">
      <c r="A7" s="35" t="s">
        <v>43</v>
      </c>
      <c r="B7" s="5"/>
      <c r="C7" s="5"/>
      <c r="D7" s="5"/>
      <c r="E7" s="5"/>
      <c r="F7" s="5"/>
    </row>
    <row r="8" spans="1:8" s="3" customFormat="1" ht="17.25" x14ac:dyDescent="0.4">
      <c r="A8" s="5" t="s">
        <v>154</v>
      </c>
      <c r="B8" s="5"/>
      <c r="C8" s="5" t="s">
        <v>32</v>
      </c>
      <c r="D8" s="5"/>
      <c r="E8" s="5"/>
      <c r="F8" s="5"/>
    </row>
    <row r="9" spans="1:8" s="3" customFormat="1" ht="17.25" x14ac:dyDescent="0.4">
      <c r="A9" s="241" t="s">
        <v>165</v>
      </c>
      <c r="B9" s="241"/>
      <c r="C9" s="241"/>
      <c r="D9" s="5"/>
      <c r="E9" s="5" t="s">
        <v>32</v>
      </c>
      <c r="F9" s="5"/>
    </row>
    <row r="10" spans="1:8" s="3" customFormat="1" ht="18" thickBot="1" x14ac:dyDescent="0.45">
      <c r="A10" s="242" t="s">
        <v>1</v>
      </c>
      <c r="B10" s="242"/>
      <c r="C10" s="242"/>
      <c r="D10" s="242"/>
      <c r="E10" s="242"/>
      <c r="F10" s="242"/>
    </row>
    <row r="11" spans="1:8" s="13" customFormat="1" ht="45.75" customHeight="1" thickTop="1" thickBot="1" x14ac:dyDescent="0.25">
      <c r="A11" s="10" t="s">
        <v>2</v>
      </c>
      <c r="B11" s="11" t="s">
        <v>3</v>
      </c>
      <c r="C11" s="11" t="s">
        <v>14</v>
      </c>
      <c r="D11" s="11" t="s">
        <v>15</v>
      </c>
      <c r="E11" s="11" t="s">
        <v>16</v>
      </c>
      <c r="F11" s="12" t="s">
        <v>10</v>
      </c>
    </row>
    <row r="12" spans="1:8" s="3" customFormat="1" ht="15.75" customHeight="1" thickTop="1" x14ac:dyDescent="0.4">
      <c r="A12" s="14"/>
      <c r="B12" s="38"/>
      <c r="C12" s="36"/>
      <c r="D12" s="15"/>
      <c r="E12" s="36"/>
      <c r="F12" s="16"/>
      <c r="H12" s="7"/>
    </row>
    <row r="13" spans="1:8" s="3" customFormat="1" ht="15.75" customHeight="1" x14ac:dyDescent="0.4">
      <c r="A13" s="224">
        <v>1</v>
      </c>
      <c r="B13" s="226" t="str">
        <f>'ปร.4 (1)'!B11</f>
        <v xml:space="preserve">หมวดค่างานปรับปรุง  </v>
      </c>
      <c r="C13" s="225">
        <f>'ปร.4 (1)'!I74</f>
        <v>0</v>
      </c>
      <c r="D13" s="227"/>
      <c r="E13" s="225">
        <f>C13*D13</f>
        <v>0</v>
      </c>
      <c r="F13" s="42"/>
      <c r="H13" s="7"/>
    </row>
    <row r="14" spans="1:8" s="3" customFormat="1" ht="15.75" customHeight="1" x14ac:dyDescent="0.4">
      <c r="A14" s="40"/>
      <c r="B14" s="38"/>
      <c r="C14" s="41"/>
      <c r="D14" s="8"/>
      <c r="E14" s="41"/>
      <c r="F14" s="42"/>
      <c r="H14" s="7"/>
    </row>
    <row r="15" spans="1:8" s="3" customFormat="1" ht="17.25" x14ac:dyDescent="0.4">
      <c r="A15" s="19"/>
      <c r="B15" s="8"/>
      <c r="C15" s="39"/>
      <c r="D15" s="8"/>
      <c r="E15" s="39"/>
      <c r="F15" s="18"/>
    </row>
    <row r="16" spans="1:8" s="3" customFormat="1" ht="17.25" x14ac:dyDescent="0.4">
      <c r="A16" s="19"/>
      <c r="B16" s="20"/>
      <c r="C16" s="8"/>
      <c r="D16" s="8"/>
      <c r="E16" s="8"/>
      <c r="F16" s="18"/>
      <c r="G16" s="7"/>
    </row>
    <row r="17" spans="1:25" s="3" customFormat="1" ht="17.25" x14ac:dyDescent="0.4">
      <c r="A17" s="19"/>
      <c r="B17" s="21" t="s">
        <v>17</v>
      </c>
      <c r="C17" s="8"/>
      <c r="D17" s="8"/>
      <c r="E17" s="8"/>
      <c r="F17" s="18"/>
    </row>
    <row r="18" spans="1:25" s="3" customFormat="1" ht="17.25" x14ac:dyDescent="0.4">
      <c r="A18" s="19"/>
      <c r="B18" s="8" t="s">
        <v>20</v>
      </c>
      <c r="C18" s="8"/>
      <c r="D18" s="8"/>
      <c r="E18" s="8"/>
      <c r="F18" s="18"/>
    </row>
    <row r="19" spans="1:25" s="3" customFormat="1" ht="17.25" x14ac:dyDescent="0.4">
      <c r="A19" s="19"/>
      <c r="B19" s="8" t="s">
        <v>18</v>
      </c>
      <c r="C19" s="8"/>
      <c r="D19" s="8"/>
      <c r="E19" s="8"/>
      <c r="F19" s="18"/>
    </row>
    <row r="20" spans="1:25" s="3" customFormat="1" ht="17.25" x14ac:dyDescent="0.4">
      <c r="A20" s="19"/>
      <c r="B20" s="8" t="s">
        <v>152</v>
      </c>
      <c r="C20" s="8"/>
      <c r="D20" s="8"/>
      <c r="E20" s="8"/>
      <c r="F20" s="18"/>
    </row>
    <row r="21" spans="1:25" s="3" customFormat="1" ht="18" thickBot="1" x14ac:dyDescent="0.45">
      <c r="A21" s="22"/>
      <c r="B21" s="23" t="s">
        <v>31</v>
      </c>
      <c r="C21" s="23"/>
      <c r="D21" s="23"/>
      <c r="E21" s="23"/>
      <c r="F21" s="24"/>
    </row>
    <row r="22" spans="1:25" s="3" customFormat="1" ht="25.5" customHeight="1" thickTop="1" thickBot="1" x14ac:dyDescent="0.55000000000000004">
      <c r="A22" s="244" t="s">
        <v>19</v>
      </c>
      <c r="B22" s="244"/>
      <c r="C22" s="244"/>
      <c r="D22" s="244"/>
      <c r="E22" s="94">
        <f>SUM(E12:E21)</f>
        <v>0</v>
      </c>
    </row>
    <row r="23" spans="1:25" s="3" customFormat="1" ht="12.75" customHeight="1" thickTop="1" x14ac:dyDescent="0.4"/>
    <row r="24" spans="1:25" customFormat="1" ht="27" customHeight="1" x14ac:dyDescent="0.55000000000000004">
      <c r="A24" s="88"/>
      <c r="B24" s="138"/>
      <c r="C24" s="122"/>
      <c r="D24" s="1"/>
      <c r="E24" s="88"/>
      <c r="F24" s="138"/>
      <c r="G24" s="138"/>
      <c r="H24" s="138"/>
      <c r="I24" s="138"/>
      <c r="J24" s="122"/>
      <c r="K24" s="123"/>
      <c r="L24" s="123"/>
      <c r="M24" s="123"/>
      <c r="N24" s="123"/>
      <c r="O24" s="123"/>
      <c r="P24" s="123"/>
      <c r="Q24" s="123"/>
      <c r="R24" s="123"/>
      <c r="S24" s="124"/>
      <c r="T24" s="123"/>
      <c r="U24" s="123"/>
      <c r="V24" s="123"/>
      <c r="W24" s="123"/>
      <c r="X24" s="123"/>
      <c r="Y24" s="123"/>
    </row>
    <row r="25" spans="1:25" customFormat="1" ht="27" customHeight="1" x14ac:dyDescent="0.35">
      <c r="A25" s="88"/>
      <c r="B25" s="239"/>
      <c r="C25" s="239"/>
      <c r="D25" s="239"/>
      <c r="E25" s="239"/>
      <c r="F25" s="138"/>
      <c r="G25" s="138"/>
      <c r="H25" s="138"/>
      <c r="I25" s="138"/>
      <c r="J25" s="138"/>
      <c r="K25" s="123"/>
      <c r="L25" s="123"/>
      <c r="M25" s="123"/>
      <c r="N25" s="123"/>
      <c r="O25" s="123"/>
      <c r="P25" s="123"/>
      <c r="Q25" s="123"/>
      <c r="R25" s="123"/>
      <c r="S25" s="124"/>
      <c r="T25" s="123"/>
      <c r="U25" s="123"/>
      <c r="V25" s="123"/>
      <c r="W25" s="123"/>
      <c r="X25" s="123"/>
      <c r="Y25" s="123"/>
    </row>
    <row r="26" spans="1:25" customFormat="1" ht="13.5" customHeight="1" x14ac:dyDescent="0.35">
      <c r="A26" s="122"/>
      <c r="B26" s="122"/>
      <c r="C26" s="122"/>
      <c r="D26" s="122"/>
      <c r="E26" s="139"/>
      <c r="F26" s="139"/>
      <c r="G26" s="139"/>
      <c r="H26" s="139"/>
      <c r="I26" s="139"/>
      <c r="J26" s="139"/>
      <c r="K26" s="123"/>
      <c r="L26" s="123"/>
      <c r="M26" s="123"/>
      <c r="N26" s="123"/>
      <c r="O26" s="123"/>
      <c r="P26" s="123"/>
      <c r="Q26" s="123"/>
      <c r="R26" s="123"/>
      <c r="S26" s="124"/>
      <c r="T26" s="123"/>
      <c r="U26" s="123"/>
      <c r="V26" s="123"/>
      <c r="W26" s="123"/>
      <c r="X26" s="123"/>
      <c r="Y26" s="123"/>
    </row>
    <row r="27" spans="1:25" customFormat="1" ht="27" customHeight="1" x14ac:dyDescent="0.55000000000000004">
      <c r="A27" s="88"/>
      <c r="B27" s="138"/>
      <c r="C27" s="138"/>
      <c r="D27" s="138"/>
      <c r="E27" s="138"/>
      <c r="F27" s="1"/>
      <c r="G27" s="122"/>
      <c r="H27" s="88"/>
      <c r="I27" s="138"/>
      <c r="J27" s="138"/>
      <c r="K27" s="137"/>
      <c r="L27" s="137"/>
      <c r="M27" s="123"/>
      <c r="N27" s="123"/>
      <c r="O27" s="123"/>
      <c r="P27" s="123"/>
      <c r="Q27" s="123"/>
      <c r="R27" s="123"/>
      <c r="S27" s="124"/>
      <c r="T27" s="123"/>
      <c r="U27" s="123"/>
      <c r="V27" s="123"/>
      <c r="W27" s="123"/>
      <c r="X27" s="123"/>
      <c r="Y27" s="123"/>
    </row>
    <row r="28" spans="1:25" customFormat="1" ht="27" customHeight="1" x14ac:dyDescent="0.55000000000000004">
      <c r="A28" s="88"/>
      <c r="B28" s="138"/>
      <c r="C28" s="138"/>
      <c r="D28" s="138"/>
      <c r="E28" s="138"/>
      <c r="F28" s="1"/>
      <c r="G28" s="122"/>
      <c r="H28" s="88"/>
      <c r="I28" s="138"/>
      <c r="J28" s="138"/>
      <c r="K28" s="137"/>
      <c r="L28" s="137"/>
      <c r="M28" s="137"/>
      <c r="N28" s="123"/>
      <c r="O28" s="123"/>
      <c r="P28" s="123"/>
      <c r="Q28" s="123"/>
      <c r="R28" s="123"/>
      <c r="S28" s="124"/>
      <c r="T28" s="123"/>
      <c r="U28" s="123"/>
      <c r="V28" s="123"/>
      <c r="W28" s="123"/>
      <c r="X28" s="123"/>
      <c r="Y28" s="123"/>
    </row>
    <row r="29" spans="1:25" customFormat="1" ht="15.75" customHeight="1" x14ac:dyDescent="0.55000000000000004">
      <c r="A29" s="88"/>
      <c r="B29" s="138"/>
      <c r="C29" s="138"/>
      <c r="D29" s="138"/>
      <c r="E29" s="138"/>
      <c r="F29" s="1"/>
      <c r="G29" s="122"/>
      <c r="H29" s="88"/>
      <c r="I29" s="138"/>
      <c r="J29" s="138"/>
      <c r="K29" s="137"/>
      <c r="L29" s="137"/>
      <c r="M29" s="137"/>
      <c r="N29" s="123"/>
      <c r="O29" s="123"/>
      <c r="P29" s="123"/>
      <c r="Q29" s="123"/>
      <c r="R29" s="123"/>
      <c r="S29" s="124"/>
      <c r="T29" s="123"/>
      <c r="U29" s="123"/>
      <c r="V29" s="123"/>
      <c r="W29" s="123"/>
      <c r="X29" s="123"/>
      <c r="Y29" s="123"/>
    </row>
    <row r="30" spans="1:25" s="30" customFormat="1" ht="27" customHeight="1" x14ac:dyDescent="0.4">
      <c r="A30" s="142"/>
      <c r="B30" s="138"/>
      <c r="C30" s="143"/>
      <c r="D30" s="143"/>
      <c r="E30" s="143"/>
      <c r="F30" s="143"/>
    </row>
    <row r="31" spans="1:25" s="3" customFormat="1" ht="27" customHeight="1" x14ac:dyDescent="0.4">
      <c r="A31" s="141"/>
      <c r="B31" s="138"/>
      <c r="C31" s="141"/>
      <c r="D31" s="141"/>
      <c r="E31" s="141"/>
      <c r="F31" s="141"/>
    </row>
    <row r="32" spans="1:25" s="3" customFormat="1" ht="17.25" x14ac:dyDescent="0.4"/>
    <row r="33" s="3" customFormat="1" ht="17.25" x14ac:dyDescent="0.4"/>
    <row r="34" s="3" customFormat="1" ht="17.25" x14ac:dyDescent="0.4"/>
    <row r="35" s="3" customFormat="1" ht="17.25" x14ac:dyDescent="0.4"/>
    <row r="36" s="3" customFormat="1" ht="17.25" x14ac:dyDescent="0.4"/>
    <row r="37" s="3" customFormat="1" ht="17.25" x14ac:dyDescent="0.4"/>
    <row r="38" s="3" customFormat="1" ht="17.25" x14ac:dyDescent="0.4"/>
    <row r="39" s="3" customFormat="1" ht="17.25" x14ac:dyDescent="0.4"/>
    <row r="40" s="3" customFormat="1" ht="17.25" x14ac:dyDescent="0.4"/>
    <row r="41" s="3" customFormat="1" ht="17.25" x14ac:dyDescent="0.4"/>
    <row r="42" s="3" customFormat="1" ht="17.25" x14ac:dyDescent="0.4"/>
    <row r="43" s="3" customFormat="1" ht="17.25" x14ac:dyDescent="0.4"/>
    <row r="44" s="3" customFormat="1" ht="17.25" x14ac:dyDescent="0.4"/>
    <row r="45" s="3" customFormat="1" ht="17.25" x14ac:dyDescent="0.4"/>
    <row r="46" s="3" customFormat="1" ht="17.25" x14ac:dyDescent="0.4"/>
    <row r="47" s="3" customFormat="1" ht="17.25" x14ac:dyDescent="0.4"/>
    <row r="48" s="3" customFormat="1" ht="17.25" x14ac:dyDescent="0.4"/>
    <row r="49" s="3" customFormat="1" ht="17.25" x14ac:dyDescent="0.4"/>
    <row r="50" s="3" customFormat="1" ht="17.25" x14ac:dyDescent="0.4"/>
    <row r="51" s="3" customFormat="1" ht="17.25" x14ac:dyDescent="0.4"/>
    <row r="52" s="3" customFormat="1" ht="17.25" x14ac:dyDescent="0.4"/>
    <row r="53" s="3" customFormat="1" ht="17.25" x14ac:dyDescent="0.4"/>
    <row r="54" s="9" customFormat="1" ht="18.75" x14ac:dyDescent="0.45"/>
    <row r="55" s="9" customFormat="1" ht="18.75" x14ac:dyDescent="0.45"/>
    <row r="56" s="9" customFormat="1" ht="18.75" x14ac:dyDescent="0.45"/>
    <row r="57" s="9" customFormat="1" ht="18.75" x14ac:dyDescent="0.45"/>
    <row r="58" s="9" customFormat="1" ht="18.75" x14ac:dyDescent="0.45"/>
    <row r="59" s="9" customFormat="1" ht="18.75" x14ac:dyDescent="0.45"/>
    <row r="60" s="9" customFormat="1" ht="18.75" x14ac:dyDescent="0.45"/>
    <row r="61" s="9" customFormat="1" ht="18.75" x14ac:dyDescent="0.45"/>
    <row r="62" s="9" customFormat="1" ht="18.75" x14ac:dyDescent="0.45"/>
    <row r="63" s="9" customFormat="1" ht="18.75" x14ac:dyDescent="0.45"/>
    <row r="64" s="9" customFormat="1" ht="18.75" x14ac:dyDescent="0.45"/>
    <row r="65" s="9" customFormat="1" ht="18.75" x14ac:dyDescent="0.45"/>
    <row r="66" s="9" customFormat="1" ht="18.75" x14ac:dyDescent="0.45"/>
    <row r="67" s="9" customFormat="1" ht="18.75" x14ac:dyDescent="0.45"/>
    <row r="68" s="9" customFormat="1" ht="18.75" x14ac:dyDescent="0.45"/>
    <row r="69" s="9" customFormat="1" ht="18.75" x14ac:dyDescent="0.45"/>
    <row r="70" s="9" customFormat="1" ht="18.75" x14ac:dyDescent="0.45"/>
    <row r="71" s="9" customFormat="1" ht="18.75" x14ac:dyDescent="0.45"/>
    <row r="72" s="9" customFormat="1" ht="18.75" x14ac:dyDescent="0.45"/>
    <row r="73" s="9" customFormat="1" ht="18.75" x14ac:dyDescent="0.45"/>
    <row r="74" s="9" customFormat="1" ht="18.75" x14ac:dyDescent="0.45"/>
    <row r="75" s="9" customFormat="1" ht="18.75" x14ac:dyDescent="0.45"/>
    <row r="76" s="9" customFormat="1" ht="18.75" x14ac:dyDescent="0.45"/>
    <row r="77" s="9" customFormat="1" ht="18.75" x14ac:dyDescent="0.45"/>
    <row r="78" s="9" customFormat="1" ht="18.75" x14ac:dyDescent="0.45"/>
    <row r="79" s="9" customFormat="1" ht="18.75" x14ac:dyDescent="0.45"/>
    <row r="80" s="9" customFormat="1" ht="18.75" x14ac:dyDescent="0.45"/>
    <row r="81" s="9" customFormat="1" ht="18.75" x14ac:dyDescent="0.45"/>
    <row r="82" s="9" customFormat="1" ht="18.75" x14ac:dyDescent="0.45"/>
    <row r="83" s="9" customFormat="1" ht="18.75" x14ac:dyDescent="0.45"/>
    <row r="84" s="9" customFormat="1" ht="18.75" x14ac:dyDescent="0.45"/>
    <row r="85" s="9" customFormat="1" ht="18.75" x14ac:dyDescent="0.45"/>
    <row r="86" s="9" customFormat="1" ht="18.75" x14ac:dyDescent="0.45"/>
    <row r="87" s="9" customFormat="1" ht="18.75" x14ac:dyDescent="0.45"/>
    <row r="88" s="9" customFormat="1" ht="18.75" x14ac:dyDescent="0.45"/>
    <row r="89" s="9" customFormat="1" ht="18.75" x14ac:dyDescent="0.45"/>
    <row r="90" s="9" customFormat="1" ht="18.75" x14ac:dyDescent="0.45"/>
    <row r="91" s="9" customFormat="1" ht="18.75" x14ac:dyDescent="0.45"/>
    <row r="92" s="9" customFormat="1" ht="18.75" x14ac:dyDescent="0.45"/>
    <row r="93" s="9" customFormat="1" ht="18.75" x14ac:dyDescent="0.45"/>
    <row r="94" s="9" customFormat="1" ht="18.75" x14ac:dyDescent="0.45"/>
    <row r="95" s="9" customFormat="1" ht="18.75" x14ac:dyDescent="0.45"/>
    <row r="96" s="9" customFormat="1" ht="18.75" x14ac:dyDescent="0.45"/>
    <row r="97" s="9" customFormat="1" ht="18.75" x14ac:dyDescent="0.45"/>
    <row r="98" s="9" customFormat="1" ht="18.75" x14ac:dyDescent="0.45"/>
  </sheetData>
  <mergeCells count="6">
    <mergeCell ref="B25:E25"/>
    <mergeCell ref="A9:C9"/>
    <mergeCell ref="A1:F1"/>
    <mergeCell ref="A2:F2"/>
    <mergeCell ref="A10:F10"/>
    <mergeCell ref="A22:D22"/>
  </mergeCells>
  <printOptions horizontalCentered="1"/>
  <pageMargins left="0.31496062992125984" right="0.23622047244094491" top="0.23" bottom="0.15748031496062992" header="0.19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abSelected="1" view="pageBreakPreview" zoomScale="98" zoomScaleNormal="110" zoomScaleSheetLayoutView="98" workbookViewId="0">
      <selection activeCell="A9" sqref="A9:C9"/>
    </sheetView>
  </sheetViews>
  <sheetFormatPr defaultColWidth="9" defaultRowHeight="24" x14ac:dyDescent="0.55000000000000004"/>
  <cols>
    <col min="1" max="1" width="9" style="1" customWidth="1"/>
    <col min="2" max="2" width="48.375" style="1" customWidth="1"/>
    <col min="3" max="6" width="18.375" style="1" customWidth="1"/>
    <col min="7" max="7" width="10.375" style="1" bestFit="1" customWidth="1"/>
    <col min="8" max="8" width="11.75" style="1" bestFit="1" customWidth="1"/>
    <col min="9" max="16384" width="9" style="1"/>
  </cols>
  <sheetData>
    <row r="1" spans="1:8" s="3" customFormat="1" ht="17.25" x14ac:dyDescent="0.4">
      <c r="A1" s="242" t="s">
        <v>23</v>
      </c>
      <c r="B1" s="242"/>
      <c r="C1" s="242"/>
      <c r="D1" s="242"/>
      <c r="E1" s="242"/>
      <c r="F1" s="242"/>
    </row>
    <row r="2" spans="1:8" s="3" customFormat="1" ht="17.25" x14ac:dyDescent="0.4">
      <c r="A2" s="243" t="s">
        <v>22</v>
      </c>
      <c r="B2" s="243"/>
      <c r="C2" s="243"/>
      <c r="D2" s="243"/>
      <c r="E2" s="243"/>
      <c r="F2" s="243"/>
    </row>
    <row r="3" spans="1:8" s="3" customFormat="1" ht="17.25" x14ac:dyDescent="0.4">
      <c r="A3" s="4" t="str">
        <f>'ปร.4 (1)'!A3</f>
        <v>กลุ่มงานก่อสร้างอาคาร</v>
      </c>
      <c r="B3" s="4"/>
      <c r="C3" s="4"/>
      <c r="D3" s="4"/>
      <c r="E3" s="4"/>
      <c r="F3" s="4"/>
    </row>
    <row r="4" spans="1:8" s="3" customFormat="1" ht="17.25" x14ac:dyDescent="0.4">
      <c r="A4" s="5" t="str">
        <f>'ปร.4 (1)'!A4</f>
        <v>ชื่อโครงการ/งานก่อสร้าง ปรับปรุงห้องเครื่องมือวิเคราะห์และห้องปฏิบัติการและวิจัยของภาควิชาวิศวกรรมเคมี ตําบลคลองหนึ่ง อําเภอคลองหลวง จังหวัดปทุมธานี 1 รายการ</v>
      </c>
      <c r="B4" s="5"/>
      <c r="C4" s="5"/>
      <c r="D4" s="5"/>
      <c r="E4" s="5"/>
      <c r="F4" s="5"/>
    </row>
    <row r="5" spans="1:8" s="3" customFormat="1" ht="17.25" x14ac:dyDescent="0.4">
      <c r="A5" s="5" t="s">
        <v>28</v>
      </c>
      <c r="B5" s="5"/>
      <c r="C5" s="5"/>
      <c r="D5" s="5"/>
      <c r="E5" s="5"/>
      <c r="F5" s="5"/>
    </row>
    <row r="6" spans="1:8" s="3" customFormat="1" ht="17.25" x14ac:dyDescent="0.4">
      <c r="A6" s="5" t="s">
        <v>11</v>
      </c>
      <c r="B6" s="5" t="str">
        <f>'ปร.5 (ก)'!B6</f>
        <v>A-01 ถึง A-12</v>
      </c>
      <c r="C6" s="5"/>
      <c r="D6" s="5"/>
      <c r="E6" s="5"/>
      <c r="F6" s="5"/>
    </row>
    <row r="7" spans="1:8" s="3" customFormat="1" ht="17.25" x14ac:dyDescent="0.4">
      <c r="A7" s="5" t="s">
        <v>43</v>
      </c>
      <c r="B7" s="5"/>
      <c r="C7" s="5"/>
      <c r="D7" s="5"/>
      <c r="E7" s="5"/>
      <c r="F7" s="5"/>
    </row>
    <row r="8" spans="1:8" s="3" customFormat="1" ht="17.25" x14ac:dyDescent="0.4">
      <c r="A8" s="5" t="s">
        <v>155</v>
      </c>
      <c r="B8" s="5"/>
      <c r="C8" s="5" t="s">
        <v>32</v>
      </c>
      <c r="D8" s="5"/>
      <c r="E8" s="5"/>
      <c r="F8" s="5"/>
    </row>
    <row r="9" spans="1:8" s="3" customFormat="1" ht="17.25" x14ac:dyDescent="0.4">
      <c r="A9" s="241" t="s">
        <v>165</v>
      </c>
      <c r="B9" s="241"/>
      <c r="C9" s="241"/>
      <c r="D9" s="5"/>
      <c r="E9" s="5" t="s">
        <v>32</v>
      </c>
      <c r="F9" s="5"/>
    </row>
    <row r="10" spans="1:8" s="3" customFormat="1" ht="18" thickBot="1" x14ac:dyDescent="0.45">
      <c r="A10" s="242" t="s">
        <v>1</v>
      </c>
      <c r="B10" s="242"/>
      <c r="C10" s="242"/>
      <c r="D10" s="242"/>
      <c r="E10" s="242"/>
      <c r="F10" s="242"/>
    </row>
    <row r="11" spans="1:8" s="27" customFormat="1" ht="44.25" customHeight="1" thickTop="1" thickBot="1" x14ac:dyDescent="0.25">
      <c r="A11" s="25" t="s">
        <v>2</v>
      </c>
      <c r="B11" s="26" t="s">
        <v>3</v>
      </c>
      <c r="C11" s="26" t="s">
        <v>21</v>
      </c>
      <c r="D11" s="26" t="s">
        <v>41</v>
      </c>
      <c r="E11" s="26" t="s">
        <v>16</v>
      </c>
      <c r="F11" s="37" t="s">
        <v>10</v>
      </c>
    </row>
    <row r="12" spans="1:8" ht="24.75" thickTop="1" x14ac:dyDescent="0.55000000000000004">
      <c r="A12" s="109">
        <v>1</v>
      </c>
      <c r="B12" s="110" t="str">
        <f>'ปร.4 (1)'!B85</f>
        <v>หมวดค่างานครุภัณฑ์</v>
      </c>
      <c r="C12" s="111">
        <f>'ปร.4 (1)'!I109</f>
        <v>0</v>
      </c>
      <c r="D12" s="111">
        <f>C12*0.07</f>
        <v>0</v>
      </c>
      <c r="E12" s="111">
        <f>C12+D12</f>
        <v>0</v>
      </c>
      <c r="F12" s="16"/>
    </row>
    <row r="13" spans="1:8" x14ac:dyDescent="0.55000000000000004">
      <c r="A13" s="112"/>
      <c r="B13" s="113"/>
      <c r="C13" s="114"/>
      <c r="D13" s="115"/>
      <c r="E13" s="115"/>
      <c r="F13" s="18"/>
      <c r="H13" s="2"/>
    </row>
    <row r="14" spans="1:8" ht="24.75" thickBot="1" x14ac:dyDescent="0.6">
      <c r="A14" s="22"/>
      <c r="B14" s="43"/>
      <c r="C14" s="43"/>
      <c r="D14" s="43"/>
      <c r="E14" s="43"/>
      <c r="F14" s="44"/>
    </row>
    <row r="15" spans="1:8" ht="25.5" thickTop="1" thickBot="1" x14ac:dyDescent="0.6">
      <c r="A15" s="244" t="s">
        <v>19</v>
      </c>
      <c r="B15" s="244"/>
      <c r="C15" s="244"/>
      <c r="D15" s="244"/>
      <c r="E15" s="95">
        <f>SUM(E7:E14)</f>
        <v>0</v>
      </c>
      <c r="H15" s="2"/>
    </row>
    <row r="16" spans="1:8" s="3" customFormat="1" ht="18" thickTop="1" x14ac:dyDescent="0.4"/>
    <row r="17" spans="1:25" customFormat="1" ht="27" customHeight="1" x14ac:dyDescent="0.55000000000000004">
      <c r="A17" s="88"/>
      <c r="B17" s="138"/>
      <c r="C17" s="122"/>
      <c r="D17" s="1"/>
      <c r="E17" s="88"/>
      <c r="F17" s="138"/>
      <c r="G17" s="138"/>
      <c r="H17" s="138"/>
      <c r="I17" s="138"/>
      <c r="J17" s="122"/>
      <c r="K17" s="123"/>
      <c r="L17" s="123"/>
      <c r="M17" s="123"/>
      <c r="N17" s="123"/>
      <c r="O17" s="123"/>
      <c r="P17" s="123"/>
      <c r="Q17" s="123"/>
      <c r="R17" s="123"/>
      <c r="S17" s="124"/>
      <c r="T17" s="123"/>
      <c r="U17" s="123"/>
      <c r="V17" s="123"/>
      <c r="W17" s="123"/>
      <c r="X17" s="123"/>
      <c r="Y17" s="123"/>
    </row>
    <row r="18" spans="1:25" customFormat="1" ht="27" customHeight="1" x14ac:dyDescent="0.35">
      <c r="A18" s="88"/>
      <c r="B18" s="239"/>
      <c r="C18" s="239"/>
      <c r="D18" s="239"/>
      <c r="E18" s="239"/>
      <c r="F18" s="138"/>
      <c r="G18" s="138"/>
      <c r="H18" s="138"/>
      <c r="I18" s="138"/>
      <c r="J18" s="138"/>
      <c r="K18" s="123"/>
      <c r="L18" s="123"/>
      <c r="M18" s="123"/>
      <c r="N18" s="123"/>
      <c r="O18" s="123"/>
      <c r="P18" s="123"/>
      <c r="Q18" s="123"/>
      <c r="R18" s="123"/>
      <c r="S18" s="124"/>
      <c r="T18" s="123"/>
      <c r="U18" s="123"/>
      <c r="V18" s="123"/>
      <c r="W18" s="123"/>
      <c r="X18" s="123"/>
      <c r="Y18" s="123"/>
    </row>
    <row r="19" spans="1:25" customFormat="1" ht="18" customHeight="1" x14ac:dyDescent="0.35">
      <c r="A19" s="122"/>
      <c r="B19" s="122"/>
      <c r="C19" s="122"/>
      <c r="D19" s="122"/>
      <c r="E19" s="139"/>
      <c r="F19" s="139"/>
      <c r="G19" s="139"/>
      <c r="H19" s="139"/>
      <c r="I19" s="139"/>
      <c r="J19" s="139"/>
      <c r="K19" s="123"/>
      <c r="L19" s="123"/>
      <c r="M19" s="123"/>
      <c r="N19" s="123"/>
      <c r="O19" s="123"/>
      <c r="P19" s="123"/>
      <c r="Q19" s="123"/>
      <c r="R19" s="123"/>
      <c r="S19" s="124"/>
      <c r="T19" s="123"/>
      <c r="U19" s="123"/>
      <c r="V19" s="123"/>
      <c r="W19" s="123"/>
      <c r="X19" s="123"/>
      <c r="Y19" s="123"/>
    </row>
    <row r="20" spans="1:25" customFormat="1" ht="27" customHeight="1" x14ac:dyDescent="0.55000000000000004">
      <c r="A20" s="88"/>
      <c r="B20" s="138"/>
      <c r="C20" s="138"/>
      <c r="D20" s="138"/>
      <c r="E20" s="138"/>
      <c r="F20" s="1"/>
      <c r="G20" s="122"/>
      <c r="H20" s="88"/>
      <c r="I20" s="138"/>
      <c r="J20" s="138"/>
      <c r="K20" s="137"/>
      <c r="L20" s="137"/>
      <c r="M20" s="123"/>
      <c r="N20" s="123"/>
      <c r="O20" s="123"/>
      <c r="P20" s="123"/>
      <c r="Q20" s="123"/>
      <c r="R20" s="123"/>
      <c r="S20" s="124"/>
      <c r="T20" s="123"/>
      <c r="U20" s="123"/>
      <c r="V20" s="123"/>
      <c r="W20" s="123"/>
      <c r="X20" s="123"/>
      <c r="Y20" s="123"/>
    </row>
    <row r="21" spans="1:25" customFormat="1" ht="27" customHeight="1" x14ac:dyDescent="0.55000000000000004">
      <c r="A21" s="88"/>
      <c r="B21" s="138"/>
      <c r="C21" s="138"/>
      <c r="D21" s="138"/>
      <c r="E21" s="138"/>
      <c r="F21" s="1"/>
      <c r="G21" s="122"/>
      <c r="H21" s="88"/>
      <c r="I21" s="138"/>
      <c r="J21" s="138"/>
      <c r="K21" s="137"/>
      <c r="L21" s="137"/>
      <c r="M21" s="137"/>
      <c r="N21" s="123"/>
      <c r="O21" s="123"/>
      <c r="P21" s="123"/>
      <c r="Q21" s="123"/>
      <c r="R21" s="123"/>
      <c r="S21" s="124"/>
      <c r="T21" s="123"/>
      <c r="U21" s="123"/>
      <c r="V21" s="123"/>
      <c r="W21" s="123"/>
      <c r="X21" s="123"/>
      <c r="Y21" s="123"/>
    </row>
    <row r="22" spans="1:25" customFormat="1" ht="16.5" customHeight="1" x14ac:dyDescent="0.55000000000000004">
      <c r="A22" s="88"/>
      <c r="B22" s="138"/>
      <c r="C22" s="138"/>
      <c r="D22" s="138"/>
      <c r="E22" s="138"/>
      <c r="F22" s="1"/>
      <c r="G22" s="122"/>
      <c r="H22" s="88"/>
      <c r="I22" s="138"/>
      <c r="J22" s="138"/>
      <c r="K22" s="137"/>
      <c r="L22" s="137"/>
      <c r="M22" s="137"/>
      <c r="N22" s="123"/>
      <c r="O22" s="123"/>
      <c r="P22" s="123"/>
      <c r="Q22" s="123"/>
      <c r="R22" s="123"/>
      <c r="S22" s="124"/>
      <c r="T22" s="123"/>
      <c r="U22" s="123"/>
      <c r="V22" s="123"/>
      <c r="W22" s="123"/>
      <c r="X22" s="123"/>
      <c r="Y22" s="123"/>
    </row>
    <row r="23" spans="1:25" s="30" customFormat="1" ht="27" customHeight="1" x14ac:dyDescent="0.4">
      <c r="A23" s="142"/>
      <c r="B23" s="138"/>
      <c r="C23" s="143"/>
      <c r="D23" s="143"/>
      <c r="E23" s="143"/>
      <c r="F23" s="143"/>
    </row>
    <row r="24" spans="1:25" s="3" customFormat="1" ht="27" customHeight="1" x14ac:dyDescent="0.4">
      <c r="A24" s="141"/>
      <c r="B24" s="138"/>
      <c r="C24" s="141"/>
      <c r="D24" s="141"/>
      <c r="E24" s="141"/>
      <c r="F24" s="141"/>
    </row>
    <row r="25" spans="1:25" s="3" customFormat="1" ht="17.25" x14ac:dyDescent="0.4"/>
    <row r="26" spans="1:25" s="3" customFormat="1" ht="17.25" x14ac:dyDescent="0.4"/>
    <row r="27" spans="1:25" s="3" customFormat="1" ht="17.25" x14ac:dyDescent="0.4"/>
    <row r="28" spans="1:25" s="3" customFormat="1" ht="17.25" x14ac:dyDescent="0.4"/>
    <row r="29" spans="1:25" s="3" customFormat="1" ht="17.25" x14ac:dyDescent="0.4"/>
    <row r="30" spans="1:25" s="3" customFormat="1" ht="17.25" x14ac:dyDescent="0.4"/>
    <row r="31" spans="1:25" s="3" customFormat="1" ht="17.25" x14ac:dyDescent="0.4"/>
    <row r="32" spans="1:25" s="3" customFormat="1" ht="17.25" x14ac:dyDescent="0.4"/>
    <row r="33" s="3" customFormat="1" ht="17.25" x14ac:dyDescent="0.4"/>
    <row r="34" s="3" customFormat="1" ht="17.25" x14ac:dyDescent="0.4"/>
    <row r="35" s="3" customFormat="1" ht="17.25" x14ac:dyDescent="0.4"/>
    <row r="36" s="9" customFormat="1" ht="18.75" x14ac:dyDescent="0.45"/>
    <row r="37" s="9" customFormat="1" ht="18.75" x14ac:dyDescent="0.45"/>
    <row r="38" s="9" customFormat="1" ht="18.75" x14ac:dyDescent="0.45"/>
    <row r="39" s="9" customFormat="1" ht="18.75" x14ac:dyDescent="0.45"/>
    <row r="40" s="9" customFormat="1" ht="18.75" x14ac:dyDescent="0.45"/>
    <row r="41" s="9" customFormat="1" ht="18.75" x14ac:dyDescent="0.45"/>
    <row r="42" s="9" customFormat="1" ht="18.75" x14ac:dyDescent="0.45"/>
    <row r="43" s="9" customFormat="1" ht="18.75" x14ac:dyDescent="0.45"/>
    <row r="44" s="9" customFormat="1" ht="18.75" x14ac:dyDescent="0.45"/>
    <row r="45" s="9" customFormat="1" ht="18.75" x14ac:dyDescent="0.45"/>
    <row r="46" s="9" customFormat="1" ht="18.75" x14ac:dyDescent="0.45"/>
    <row r="47" s="9" customFormat="1" ht="18.75" x14ac:dyDescent="0.45"/>
    <row r="48" s="9" customFormat="1" ht="18.75" x14ac:dyDescent="0.45"/>
    <row r="49" s="9" customFormat="1" ht="18.75" x14ac:dyDescent="0.45"/>
    <row r="50" s="9" customFormat="1" ht="18.75" x14ac:dyDescent="0.45"/>
    <row r="51" s="9" customFormat="1" ht="18.75" x14ac:dyDescent="0.45"/>
    <row r="52" s="9" customFormat="1" ht="18.75" x14ac:dyDescent="0.45"/>
    <row r="53" s="9" customFormat="1" ht="18.75" x14ac:dyDescent="0.45"/>
    <row r="54" s="9" customFormat="1" ht="18.75" x14ac:dyDescent="0.45"/>
    <row r="55" s="9" customFormat="1" ht="18.75" x14ac:dyDescent="0.45"/>
    <row r="56" s="9" customFormat="1" ht="18.75" x14ac:dyDescent="0.45"/>
    <row r="57" s="9" customFormat="1" ht="18.75" x14ac:dyDescent="0.45"/>
    <row r="58" s="9" customFormat="1" ht="18.75" x14ac:dyDescent="0.45"/>
    <row r="59" s="9" customFormat="1" ht="18.75" x14ac:dyDescent="0.45"/>
    <row r="60" s="9" customFormat="1" ht="18.75" x14ac:dyDescent="0.45"/>
    <row r="61" s="9" customFormat="1" ht="18.75" x14ac:dyDescent="0.45"/>
    <row r="62" s="9" customFormat="1" ht="18.75" x14ac:dyDescent="0.45"/>
    <row r="63" s="9" customFormat="1" ht="18.75" x14ac:dyDescent="0.45"/>
    <row r="64" s="9" customFormat="1" ht="18.75" x14ac:dyDescent="0.45"/>
    <row r="65" s="9" customFormat="1" ht="18.75" x14ac:dyDescent="0.45"/>
    <row r="66" s="9" customFormat="1" ht="18.75" x14ac:dyDescent="0.45"/>
    <row r="67" s="9" customFormat="1" ht="18.75" x14ac:dyDescent="0.45"/>
    <row r="68" s="9" customFormat="1" ht="18.75" x14ac:dyDescent="0.45"/>
    <row r="69" s="9" customFormat="1" ht="18.75" x14ac:dyDescent="0.45"/>
    <row r="70" s="9" customFormat="1" ht="18.75" x14ac:dyDescent="0.45"/>
    <row r="71" s="9" customFormat="1" ht="18.75" x14ac:dyDescent="0.45"/>
    <row r="72" s="9" customFormat="1" ht="18.75" x14ac:dyDescent="0.45"/>
    <row r="73" s="9" customFormat="1" ht="18.75" x14ac:dyDescent="0.45"/>
    <row r="74" s="9" customFormat="1" ht="18.75" x14ac:dyDescent="0.45"/>
    <row r="75" s="9" customFormat="1" ht="18.75" x14ac:dyDescent="0.45"/>
    <row r="76" s="9" customFormat="1" ht="18.75" x14ac:dyDescent="0.45"/>
    <row r="77" s="9" customFormat="1" ht="18.75" x14ac:dyDescent="0.45"/>
    <row r="78" s="9" customFormat="1" ht="18.75" x14ac:dyDescent="0.45"/>
    <row r="79" s="9" customFormat="1" ht="18.75" x14ac:dyDescent="0.45"/>
    <row r="80" s="9" customFormat="1" ht="18.75" x14ac:dyDescent="0.45"/>
  </sheetData>
  <mergeCells count="6">
    <mergeCell ref="B18:E18"/>
    <mergeCell ref="A15:D15"/>
    <mergeCell ref="A1:F1"/>
    <mergeCell ref="A2:F2"/>
    <mergeCell ref="A9:C9"/>
    <mergeCell ref="A10:F10"/>
  </mergeCells>
  <printOptions horizontalCentered="1"/>
  <pageMargins left="0.31496062992125984" right="0.22" top="0.33" bottom="0.15748031496062992" header="0.31496062992125984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30" zoomScaleSheetLayoutView="100" workbookViewId="0">
      <selection activeCell="B7" sqref="B7"/>
    </sheetView>
  </sheetViews>
  <sheetFormatPr defaultColWidth="9" defaultRowHeight="24" x14ac:dyDescent="0.55000000000000004"/>
  <cols>
    <col min="1" max="1" width="11.375" style="1" customWidth="1"/>
    <col min="2" max="2" width="61.625" style="1" customWidth="1"/>
    <col min="3" max="4" width="13.125" style="1" customWidth="1"/>
    <col min="5" max="6" width="12.25" style="1" customWidth="1"/>
    <col min="7" max="7" width="9" style="1"/>
    <col min="8" max="8" width="17.25" style="1" customWidth="1"/>
    <col min="9" max="16384" width="9" style="1"/>
  </cols>
  <sheetData>
    <row r="1" spans="1:8" s="3" customFormat="1" ht="17.25" x14ac:dyDescent="0.4">
      <c r="A1" s="242" t="s">
        <v>30</v>
      </c>
      <c r="B1" s="242"/>
      <c r="C1" s="242"/>
      <c r="D1" s="242"/>
      <c r="E1" s="242"/>
      <c r="F1" s="242"/>
    </row>
    <row r="2" spans="1:8" s="3" customFormat="1" ht="17.25" x14ac:dyDescent="0.4">
      <c r="A2" s="253" t="s">
        <v>24</v>
      </c>
      <c r="B2" s="253"/>
      <c r="C2" s="253"/>
      <c r="D2" s="253"/>
      <c r="E2" s="253"/>
      <c r="F2" s="253"/>
    </row>
    <row r="3" spans="1:8" s="3" customFormat="1" ht="17.25" x14ac:dyDescent="0.4">
      <c r="A3" s="4" t="str">
        <f>'ปร.5 (ก)'!A4</f>
        <v>ชื่อโครงการ/งานก่อสร้าง ปรับปรุงห้องเครื่องมือวิเคราะห์และห้องปฏิบัติการและวิจัยของภาควิชาวิศวกรรมเคมี ตําบลคลองหนึ่ง อําเภอคลองหลวง จังหวัดปทุมธานี 1 รายการ</v>
      </c>
      <c r="B3" s="4"/>
      <c r="C3" s="4"/>
      <c r="D3" s="4"/>
      <c r="E3" s="4"/>
      <c r="F3" s="4"/>
    </row>
    <row r="4" spans="1:8" s="3" customFormat="1" ht="17.25" x14ac:dyDescent="0.4">
      <c r="A4" s="4" t="str">
        <f>'ปร.5 (ก)'!A5</f>
        <v>สถานที่ก่อสร้าง คณะวิศวกรรมศาสตร์ มหาวิทยาลัยธรรมศาสตร์</v>
      </c>
      <c r="B4" s="5"/>
      <c r="C4" s="5"/>
      <c r="D4" s="5"/>
      <c r="E4" s="5"/>
      <c r="F4" s="5"/>
    </row>
    <row r="5" spans="1:8" s="3" customFormat="1" ht="17.25" x14ac:dyDescent="0.4">
      <c r="A5" s="4" t="str">
        <f>'ปร.5 (ก)'!A6</f>
        <v>แบบเลขที่</v>
      </c>
      <c r="B5" s="5" t="str">
        <f>'ปร.5 (ข) '!B6</f>
        <v>A-01 ถึง A-12</v>
      </c>
      <c r="C5" s="5"/>
      <c r="D5" s="5"/>
      <c r="E5" s="5"/>
      <c r="F5" s="5"/>
    </row>
    <row r="6" spans="1:8" s="3" customFormat="1" ht="17.25" x14ac:dyDescent="0.4">
      <c r="A6" s="4" t="str">
        <f>'ปร.5 (ก)'!A7</f>
        <v>หน่วยงานเจ้าของโครงการ/งานก่อสร้าง ภาควิชาวิศวกรรมเคมี คณะวิศวกรรมศาสตร์ มหาวิทยาลัยธรรมศาสตร์</v>
      </c>
      <c r="B6" s="5"/>
      <c r="C6" s="5"/>
      <c r="D6" s="5"/>
      <c r="E6" s="5"/>
      <c r="F6" s="5"/>
    </row>
    <row r="7" spans="1:8" s="3" customFormat="1" ht="17.25" x14ac:dyDescent="0.4">
      <c r="A7" s="5" t="s">
        <v>29</v>
      </c>
      <c r="B7" s="5"/>
      <c r="C7" s="5"/>
      <c r="D7" s="5"/>
      <c r="E7" s="5"/>
      <c r="F7" s="5"/>
    </row>
    <row r="8" spans="1:8" s="3" customFormat="1" ht="17.25" x14ac:dyDescent="0.4">
      <c r="A8" s="241" t="s">
        <v>165</v>
      </c>
      <c r="B8" s="241"/>
      <c r="C8" s="241"/>
      <c r="D8" s="5"/>
      <c r="E8" s="5" t="s">
        <v>32</v>
      </c>
      <c r="F8" s="5"/>
    </row>
    <row r="9" spans="1:8" s="3" customFormat="1" ht="18" thickBot="1" x14ac:dyDescent="0.45">
      <c r="A9" s="242" t="s">
        <v>1</v>
      </c>
      <c r="B9" s="242"/>
      <c r="C9" s="242"/>
      <c r="D9" s="242"/>
      <c r="E9" s="242"/>
      <c r="F9" s="242"/>
    </row>
    <row r="10" spans="1:8" s="27" customFormat="1" ht="44.25" customHeight="1" thickTop="1" thickBot="1" x14ac:dyDescent="0.25">
      <c r="A10" s="25" t="s">
        <v>2</v>
      </c>
      <c r="B10" s="26" t="s">
        <v>3</v>
      </c>
      <c r="C10" s="261" t="s">
        <v>16</v>
      </c>
      <c r="D10" s="262"/>
      <c r="E10" s="261" t="s">
        <v>10</v>
      </c>
      <c r="F10" s="263"/>
    </row>
    <row r="11" spans="1:8" s="3" customFormat="1" ht="18" thickTop="1" x14ac:dyDescent="0.4">
      <c r="A11" s="14">
        <v>1</v>
      </c>
      <c r="B11" s="6" t="str">
        <f>'ปร.4 (1)'!B11</f>
        <v xml:space="preserve">หมวดค่างานปรับปรุง  </v>
      </c>
      <c r="C11" s="245">
        <f>'ปร.5 (ก)'!E22</f>
        <v>0</v>
      </c>
      <c r="D11" s="246"/>
      <c r="E11" s="256"/>
      <c r="F11" s="257"/>
    </row>
    <row r="12" spans="1:8" s="3" customFormat="1" ht="17.25" x14ac:dyDescent="0.4">
      <c r="A12" s="28">
        <v>2</v>
      </c>
      <c r="B12" s="8" t="str">
        <f>'ปร.4 (1)'!B85</f>
        <v>หมวดค่างานครุภัณฑ์</v>
      </c>
      <c r="C12" s="247">
        <f>'ปร.5 (ข) '!E15</f>
        <v>0</v>
      </c>
      <c r="D12" s="248"/>
      <c r="E12" s="258"/>
      <c r="F12" s="259"/>
    </row>
    <row r="13" spans="1:8" s="3" customFormat="1" ht="17.25" x14ac:dyDescent="0.4">
      <c r="A13" s="17"/>
      <c r="B13" s="8"/>
      <c r="C13" s="251"/>
      <c r="D13" s="252"/>
      <c r="E13" s="258"/>
      <c r="F13" s="259"/>
    </row>
    <row r="14" spans="1:8" s="3" customFormat="1" ht="18" thickBot="1" x14ac:dyDescent="0.45">
      <c r="A14" s="22"/>
      <c r="B14" s="29"/>
      <c r="C14" s="254"/>
      <c r="D14" s="255"/>
      <c r="E14" s="254"/>
      <c r="F14" s="260"/>
    </row>
    <row r="15" spans="1:8" s="3" customFormat="1" ht="22.5" thickTop="1" x14ac:dyDescent="0.5">
      <c r="A15" s="266" t="s">
        <v>25</v>
      </c>
      <c r="B15" s="96" t="s">
        <v>26</v>
      </c>
      <c r="C15" s="249">
        <f>SUM(C11:C14)</f>
        <v>0</v>
      </c>
      <c r="D15" s="250"/>
      <c r="E15" s="256"/>
      <c r="F15" s="257"/>
      <c r="H15" s="7"/>
    </row>
    <row r="16" spans="1:8" s="3" customFormat="1" ht="22.5" thickBot="1" x14ac:dyDescent="0.55000000000000004">
      <c r="A16" s="267"/>
      <c r="B16" s="97" t="s">
        <v>27</v>
      </c>
      <c r="C16" s="264"/>
      <c r="D16" s="265"/>
      <c r="E16" s="254"/>
      <c r="F16" s="260"/>
    </row>
    <row r="17" spans="1:25" s="3" customFormat="1" ht="36" customHeight="1" thickTop="1" x14ac:dyDescent="0.5">
      <c r="A17" s="267"/>
      <c r="B17" s="98" t="str">
        <f>"ราคากลาง"&amp;" (" &amp;BAHTTEXT(C16)&amp;")"</f>
        <v>ราคากลาง (ศูนย์บาทถ้วน)</v>
      </c>
      <c r="C17" s="99"/>
      <c r="D17" s="99"/>
      <c r="E17" s="30"/>
      <c r="F17" s="31"/>
    </row>
    <row r="18" spans="1:25" s="3" customFormat="1" ht="12.75" customHeight="1" thickBot="1" x14ac:dyDescent="0.55000000000000004">
      <c r="A18" s="268"/>
      <c r="B18" s="100"/>
      <c r="C18" s="101"/>
      <c r="D18" s="101"/>
      <c r="E18" s="32"/>
      <c r="F18" s="33"/>
    </row>
    <row r="19" spans="1:25" s="3" customFormat="1" ht="16.5" customHeight="1" thickTop="1" x14ac:dyDescent="0.4"/>
    <row r="20" spans="1:25" customFormat="1" ht="27" customHeight="1" x14ac:dyDescent="0.55000000000000004">
      <c r="A20" s="88"/>
      <c r="B20" s="138"/>
      <c r="C20" s="122"/>
      <c r="D20" s="1"/>
      <c r="E20" s="88"/>
      <c r="F20" s="138"/>
      <c r="G20" s="138"/>
      <c r="H20" s="138"/>
      <c r="I20" s="138"/>
      <c r="J20" s="122"/>
      <c r="K20" s="123"/>
      <c r="L20" s="123"/>
      <c r="M20" s="123"/>
      <c r="N20" s="123"/>
      <c r="O20" s="123"/>
      <c r="P20" s="123"/>
      <c r="Q20" s="123"/>
      <c r="R20" s="123"/>
      <c r="S20" s="124"/>
      <c r="T20" s="123"/>
      <c r="U20" s="123"/>
      <c r="V20" s="123"/>
      <c r="W20" s="123"/>
      <c r="X20" s="123"/>
      <c r="Y20" s="123"/>
    </row>
    <row r="21" spans="1:25" customFormat="1" ht="27" customHeight="1" x14ac:dyDescent="0.35">
      <c r="A21" s="88"/>
      <c r="B21" s="239"/>
      <c r="C21" s="239"/>
      <c r="D21" s="239"/>
      <c r="E21" s="239"/>
      <c r="F21" s="138"/>
      <c r="G21" s="138"/>
      <c r="H21" s="138"/>
      <c r="I21" s="138"/>
      <c r="J21" s="138"/>
      <c r="K21" s="123"/>
      <c r="L21" s="123"/>
      <c r="M21" s="123"/>
      <c r="N21" s="123"/>
      <c r="O21" s="123"/>
      <c r="P21" s="123"/>
      <c r="Q21" s="123"/>
      <c r="R21" s="123"/>
      <c r="S21" s="124"/>
      <c r="T21" s="123"/>
      <c r="U21" s="123"/>
      <c r="V21" s="123"/>
      <c r="W21" s="123"/>
      <c r="X21" s="123"/>
      <c r="Y21" s="123"/>
    </row>
    <row r="22" spans="1:25" customFormat="1" ht="15.75" customHeight="1" x14ac:dyDescent="0.35">
      <c r="A22" s="122"/>
      <c r="B22" s="122"/>
      <c r="C22" s="122"/>
      <c r="D22" s="122"/>
      <c r="E22" s="139"/>
      <c r="F22" s="139"/>
      <c r="G22" s="139"/>
      <c r="H22" s="139"/>
      <c r="I22" s="139"/>
      <c r="J22" s="139"/>
      <c r="K22" s="123"/>
      <c r="L22" s="123"/>
      <c r="M22" s="123"/>
      <c r="N22" s="123"/>
      <c r="O22" s="123"/>
      <c r="P22" s="123"/>
      <c r="Q22" s="123"/>
      <c r="R22" s="123"/>
      <c r="S22" s="124"/>
      <c r="T22" s="123"/>
      <c r="U22" s="123"/>
      <c r="V22" s="123"/>
      <c r="W22" s="123"/>
      <c r="X22" s="123"/>
      <c r="Y22" s="123"/>
    </row>
    <row r="23" spans="1:25" customFormat="1" ht="27" customHeight="1" x14ac:dyDescent="0.55000000000000004">
      <c r="A23" s="88"/>
      <c r="B23" s="138"/>
      <c r="C23" s="138"/>
      <c r="D23" s="138"/>
      <c r="E23" s="138"/>
      <c r="F23" s="1"/>
      <c r="G23" s="122"/>
      <c r="H23" s="88"/>
      <c r="I23" s="138"/>
      <c r="J23" s="138"/>
      <c r="K23" s="137"/>
      <c r="L23" s="137"/>
      <c r="M23" s="123"/>
      <c r="N23" s="123"/>
      <c r="O23" s="123"/>
      <c r="P23" s="123"/>
      <c r="Q23" s="123"/>
      <c r="R23" s="123"/>
      <c r="S23" s="124"/>
      <c r="T23" s="123"/>
      <c r="U23" s="123"/>
      <c r="V23" s="123"/>
      <c r="W23" s="123"/>
      <c r="X23" s="123"/>
      <c r="Y23" s="123"/>
    </row>
    <row r="24" spans="1:25" customFormat="1" ht="27" customHeight="1" x14ac:dyDescent="0.55000000000000004">
      <c r="A24" s="88"/>
      <c r="B24" s="138"/>
      <c r="C24" s="138"/>
      <c r="D24" s="138"/>
      <c r="E24" s="138"/>
      <c r="F24" s="1"/>
      <c r="G24" s="122"/>
      <c r="H24" s="88"/>
      <c r="I24" s="138"/>
      <c r="J24" s="138"/>
      <c r="K24" s="137"/>
      <c r="L24" s="137"/>
      <c r="M24" s="137"/>
      <c r="N24" s="123"/>
      <c r="O24" s="123"/>
      <c r="P24" s="123"/>
      <c r="Q24" s="123"/>
      <c r="R24" s="123"/>
      <c r="S24" s="124"/>
      <c r="T24" s="123"/>
      <c r="U24" s="123"/>
      <c r="V24" s="123"/>
      <c r="W24" s="123"/>
      <c r="X24" s="123"/>
      <c r="Y24" s="123"/>
    </row>
    <row r="25" spans="1:25" customFormat="1" ht="15" customHeight="1" x14ac:dyDescent="0.55000000000000004">
      <c r="A25" s="88"/>
      <c r="B25" s="138"/>
      <c r="C25" s="138"/>
      <c r="D25" s="138"/>
      <c r="E25" s="138"/>
      <c r="F25" s="1"/>
      <c r="G25" s="122"/>
      <c r="H25" s="88"/>
      <c r="I25" s="138"/>
      <c r="J25" s="138"/>
      <c r="K25" s="137"/>
      <c r="L25" s="137"/>
      <c r="M25" s="137"/>
      <c r="N25" s="123"/>
      <c r="O25" s="123"/>
      <c r="P25" s="123"/>
      <c r="Q25" s="123"/>
      <c r="R25" s="123"/>
      <c r="S25" s="124"/>
      <c r="T25" s="123"/>
      <c r="U25" s="123"/>
      <c r="V25" s="123"/>
      <c r="W25" s="123"/>
      <c r="X25" s="123"/>
      <c r="Y25" s="123"/>
    </row>
    <row r="26" spans="1:25" s="30" customFormat="1" ht="27" customHeight="1" x14ac:dyDescent="0.4">
      <c r="A26" s="142"/>
      <c r="B26" s="138"/>
      <c r="C26" s="143"/>
      <c r="D26" s="143"/>
      <c r="E26" s="143"/>
      <c r="F26" s="143"/>
    </row>
    <row r="27" spans="1:25" s="3" customFormat="1" ht="27" customHeight="1" x14ac:dyDescent="0.4">
      <c r="A27" s="141"/>
      <c r="B27" s="138"/>
      <c r="C27" s="141"/>
      <c r="D27" s="141"/>
      <c r="E27" s="141"/>
      <c r="F27" s="141"/>
    </row>
    <row r="28" spans="1:25" s="3" customFormat="1" ht="17.25" x14ac:dyDescent="0.4"/>
    <row r="29" spans="1:25" s="3" customFormat="1" ht="17.25" x14ac:dyDescent="0.4">
      <c r="C29" s="34"/>
    </row>
  </sheetData>
  <mergeCells count="20">
    <mergeCell ref="B21:E21"/>
    <mergeCell ref="E16:F16"/>
    <mergeCell ref="C16:D16"/>
    <mergeCell ref="E15:F15"/>
    <mergeCell ref="A15:A18"/>
    <mergeCell ref="C11:D11"/>
    <mergeCell ref="C12:D12"/>
    <mergeCell ref="C15:D15"/>
    <mergeCell ref="C13:D13"/>
    <mergeCell ref="A1:F1"/>
    <mergeCell ref="A2:F2"/>
    <mergeCell ref="A9:F9"/>
    <mergeCell ref="C14:D14"/>
    <mergeCell ref="E11:F11"/>
    <mergeCell ref="E12:F12"/>
    <mergeCell ref="E13:F13"/>
    <mergeCell ref="E14:F14"/>
    <mergeCell ref="A8:C8"/>
    <mergeCell ref="C10:D10"/>
    <mergeCell ref="E10:F10"/>
  </mergeCells>
  <printOptions horizontalCentered="1"/>
  <pageMargins left="0.31496062992125984" right="0.31496062992125984" top="0.57999999999999996" bottom="0.55118110236220474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view="pageBreakPreview" zoomScale="124" zoomScaleNormal="100" zoomScaleSheetLayoutView="124" workbookViewId="0">
      <selection activeCell="H17" sqref="H17:J17"/>
    </sheetView>
  </sheetViews>
  <sheetFormatPr defaultRowHeight="21" x14ac:dyDescent="0.35"/>
  <cols>
    <col min="1" max="1" width="8" style="123" customWidth="1"/>
    <col min="2" max="2" width="3.625" style="123" customWidth="1"/>
    <col min="3" max="3" width="6.75" style="123" customWidth="1"/>
    <col min="4" max="4" width="3.625" style="123" customWidth="1"/>
    <col min="5" max="5" width="11.5" style="123" customWidth="1"/>
    <col min="6" max="6" width="5.875" style="123" customWidth="1"/>
    <col min="7" max="7" width="11.5" style="123" customWidth="1"/>
    <col min="8" max="8" width="2.75" style="123" customWidth="1"/>
    <col min="9" max="9" width="11.125" style="123" customWidth="1"/>
    <col min="10" max="10" width="6.625" style="136" customWidth="1"/>
    <col min="11" max="11" width="7" style="123" customWidth="1"/>
    <col min="12" max="12" width="8.75" style="123" customWidth="1"/>
    <col min="13" max="13" width="28.75" style="123" customWidth="1"/>
    <col min="14" max="15" width="9" style="123" hidden="1" customWidth="1"/>
    <col min="16" max="16" width="14.375" style="123" hidden="1" customWidth="1"/>
    <col min="17" max="20" width="9" style="123" hidden="1" customWidth="1"/>
    <col min="21" max="21" width="20.125" style="124" hidden="1" customWidth="1"/>
    <col min="22" max="23" width="9" style="123" hidden="1" customWidth="1"/>
    <col min="24" max="24" width="20.25" style="123" hidden="1" customWidth="1"/>
    <col min="25" max="25" width="14.375" style="123" hidden="1" customWidth="1"/>
    <col min="26" max="26" width="0.25" style="123" hidden="1" customWidth="1"/>
    <col min="27" max="27" width="1" style="123" customWidth="1"/>
  </cols>
  <sheetData>
    <row r="1" spans="1:27" s="213" customFormat="1" x14ac:dyDescent="0.35">
      <c r="A1" s="211" t="s">
        <v>86</v>
      </c>
      <c r="B1" s="212"/>
      <c r="C1" s="270" t="s">
        <v>151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27"/>
      <c r="O1" s="126"/>
      <c r="P1" s="125"/>
      <c r="Q1" s="128"/>
      <c r="R1" s="129"/>
      <c r="S1" s="129"/>
      <c r="T1" s="129"/>
      <c r="U1" s="130"/>
      <c r="V1" s="129"/>
      <c r="W1" s="129"/>
      <c r="X1" s="129"/>
      <c r="Y1" s="129"/>
      <c r="Z1" s="129"/>
      <c r="AA1" s="129"/>
    </row>
    <row r="2" spans="1:27" s="213" customFormat="1" x14ac:dyDescent="0.35">
      <c r="A2" s="211" t="s">
        <v>87</v>
      </c>
      <c r="B2" s="212"/>
      <c r="C2" s="305" t="s">
        <v>135</v>
      </c>
      <c r="D2" s="305"/>
      <c r="E2" s="305"/>
      <c r="F2" s="305"/>
      <c r="G2" s="305"/>
      <c r="H2" s="305"/>
      <c r="I2" s="305"/>
      <c r="J2" s="214" t="s">
        <v>88</v>
      </c>
      <c r="K2" s="305" t="s">
        <v>134</v>
      </c>
      <c r="L2" s="305"/>
      <c r="M2" s="126"/>
      <c r="N2" s="131"/>
      <c r="O2" s="132"/>
      <c r="P2" s="129"/>
      <c r="Q2" s="128"/>
      <c r="R2" s="129"/>
      <c r="S2" s="129"/>
      <c r="T2" s="129"/>
      <c r="U2" s="130"/>
      <c r="V2" s="129"/>
      <c r="W2" s="129"/>
      <c r="X2" s="129"/>
      <c r="Y2" s="129"/>
      <c r="Z2" s="129"/>
      <c r="AA2" s="129"/>
    </row>
    <row r="3" spans="1:27" s="213" customFormat="1" x14ac:dyDescent="0.35">
      <c r="A3" s="211" t="s">
        <v>89</v>
      </c>
      <c r="B3" s="271" t="s">
        <v>136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127"/>
      <c r="O3" s="126"/>
      <c r="P3" s="129"/>
      <c r="Q3" s="128"/>
      <c r="R3" s="129"/>
      <c r="S3" s="129"/>
      <c r="T3" s="129"/>
      <c r="U3" s="130"/>
      <c r="V3" s="129"/>
      <c r="W3" s="129"/>
      <c r="X3" s="129"/>
      <c r="Y3" s="129"/>
      <c r="Z3" s="129"/>
      <c r="AA3" s="129"/>
    </row>
    <row r="4" spans="1:27" ht="12.75" customHeight="1" thickBot="1" x14ac:dyDescent="0.4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126"/>
      <c r="N4" s="127"/>
      <c r="O4" s="126"/>
      <c r="P4" s="129"/>
      <c r="Q4" s="128"/>
      <c r="R4" s="129"/>
      <c r="S4" s="129"/>
      <c r="T4" s="129"/>
      <c r="U4" s="130"/>
      <c r="V4" s="129"/>
      <c r="W4" s="129"/>
      <c r="X4" s="129"/>
      <c r="Y4" s="129"/>
      <c r="Z4" s="129"/>
      <c r="AA4" s="129"/>
    </row>
    <row r="5" spans="1:27" s="157" customFormat="1" ht="12.75" customHeight="1" x14ac:dyDescent="0.25">
      <c r="A5" s="307" t="s">
        <v>90</v>
      </c>
      <c r="B5" s="308"/>
      <c r="C5" s="308"/>
      <c r="D5" s="308"/>
      <c r="E5" s="308"/>
      <c r="F5" s="308"/>
      <c r="G5" s="308"/>
      <c r="H5" s="308"/>
      <c r="I5" s="308"/>
      <c r="J5" s="308"/>
      <c r="K5" s="155" t="s">
        <v>91</v>
      </c>
      <c r="L5" s="311" t="s">
        <v>92</v>
      </c>
      <c r="M5" s="156" t="s">
        <v>10</v>
      </c>
      <c r="N5" s="153"/>
      <c r="O5" s="153"/>
      <c r="P5" s="153"/>
      <c r="Q5" s="153"/>
      <c r="R5" s="153"/>
      <c r="S5" s="153"/>
      <c r="T5" s="153"/>
      <c r="U5" s="154"/>
      <c r="V5" s="153"/>
      <c r="W5" s="153"/>
      <c r="X5" s="153"/>
      <c r="Y5" s="153"/>
      <c r="Z5" s="153"/>
      <c r="AA5" s="153"/>
    </row>
    <row r="6" spans="1:27" s="157" customFormat="1" ht="12.75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158" t="s">
        <v>93</v>
      </c>
      <c r="L6" s="312"/>
      <c r="M6" s="159"/>
      <c r="N6" s="153"/>
      <c r="O6" s="153"/>
      <c r="P6" s="153"/>
      <c r="Q6" s="153"/>
      <c r="R6" s="153"/>
      <c r="S6" s="153"/>
      <c r="T6" s="153"/>
      <c r="U6" s="154">
        <v>0</v>
      </c>
      <c r="V6" s="153">
        <f>V7</f>
        <v>1.3073999999999999</v>
      </c>
      <c r="W6" s="153"/>
      <c r="X6" s="153">
        <v>0</v>
      </c>
      <c r="Y6" s="154">
        <v>500000</v>
      </c>
      <c r="Z6" s="153"/>
      <c r="AA6" s="153"/>
    </row>
    <row r="7" spans="1:27" s="157" customFormat="1" ht="12.75" customHeight="1" x14ac:dyDescent="0.25">
      <c r="A7" s="283"/>
      <c r="B7" s="285" t="s">
        <v>94</v>
      </c>
      <c r="C7" s="285"/>
      <c r="D7" s="285"/>
      <c r="E7" s="285"/>
      <c r="F7" s="285"/>
      <c r="G7" s="285"/>
      <c r="H7" s="285"/>
      <c r="I7" s="285"/>
      <c r="J7" s="203">
        <v>0</v>
      </c>
      <c r="K7" s="198" t="s">
        <v>95</v>
      </c>
      <c r="L7" s="199">
        <v>1.3090999999999999</v>
      </c>
      <c r="M7" s="207" t="s">
        <v>96</v>
      </c>
      <c r="N7" s="153"/>
      <c r="O7" s="153"/>
      <c r="P7" s="153">
        <f>+[1]Sheet1!G2</f>
        <v>0</v>
      </c>
      <c r="Q7" s="160"/>
      <c r="R7" s="153"/>
      <c r="S7" s="153"/>
      <c r="T7" s="153"/>
      <c r="U7" s="161">
        <v>500000</v>
      </c>
      <c r="V7" s="162">
        <f>+[1]Sheet1!H6</f>
        <v>1.3073999999999999</v>
      </c>
      <c r="W7" s="153"/>
      <c r="X7" s="161">
        <v>500000</v>
      </c>
      <c r="Y7" s="163">
        <v>1000000</v>
      </c>
      <c r="Z7" s="153"/>
      <c r="AA7" s="153"/>
    </row>
    <row r="8" spans="1:27" s="157" customFormat="1" ht="12.75" customHeight="1" x14ac:dyDescent="0.25">
      <c r="A8" s="283"/>
      <c r="B8" s="285" t="s">
        <v>97</v>
      </c>
      <c r="C8" s="285"/>
      <c r="D8" s="285"/>
      <c r="E8" s="285"/>
      <c r="F8" s="285"/>
      <c r="G8" s="285"/>
      <c r="H8" s="285"/>
      <c r="I8" s="285"/>
      <c r="J8" s="203">
        <v>0</v>
      </c>
      <c r="K8" s="169">
        <v>1</v>
      </c>
      <c r="L8" s="200">
        <v>1.3067</v>
      </c>
      <c r="M8" s="208" t="s">
        <v>98</v>
      </c>
      <c r="N8" s="153"/>
      <c r="O8" s="153"/>
      <c r="P8" s="153"/>
      <c r="Q8" s="153"/>
      <c r="R8" s="153"/>
      <c r="S8" s="153"/>
      <c r="T8" s="153"/>
      <c r="U8" s="163">
        <v>1000000</v>
      </c>
      <c r="V8" s="164">
        <f>+[1]Sheet1!H7</f>
        <v>1.3049999999999999</v>
      </c>
      <c r="W8" s="153"/>
      <c r="X8" s="163">
        <v>1000000</v>
      </c>
      <c r="Y8" s="163">
        <v>2000000</v>
      </c>
      <c r="Z8" s="153"/>
      <c r="AA8" s="153"/>
    </row>
    <row r="9" spans="1:27" s="157" customFormat="1" ht="12.75" customHeight="1" x14ac:dyDescent="0.25">
      <c r="A9" s="283"/>
      <c r="B9" s="285" t="s">
        <v>99</v>
      </c>
      <c r="C9" s="285"/>
      <c r="D9" s="285"/>
      <c r="E9" s="285"/>
      <c r="F9" s="285"/>
      <c r="G9" s="285"/>
      <c r="H9" s="285"/>
      <c r="I9" s="285"/>
      <c r="J9" s="203">
        <v>7.0000000000000007E-2</v>
      </c>
      <c r="K9" s="169">
        <v>2</v>
      </c>
      <c r="L9" s="199">
        <v>1.3050999999999999</v>
      </c>
      <c r="M9" s="208" t="s">
        <v>100</v>
      </c>
      <c r="N9" s="153" t="s">
        <v>101</v>
      </c>
      <c r="O9" s="165"/>
      <c r="P9" s="165">
        <f>P7</f>
        <v>0</v>
      </c>
      <c r="Q9" s="153"/>
      <c r="R9" s="166"/>
      <c r="S9" s="134"/>
      <c r="T9" s="166"/>
      <c r="U9" s="163">
        <v>2000000</v>
      </c>
      <c r="V9" s="162">
        <f>+[1]Sheet1!H8</f>
        <v>1.3035000000000001</v>
      </c>
      <c r="W9" s="166"/>
      <c r="X9" s="163">
        <v>2000000</v>
      </c>
      <c r="Y9" s="163">
        <v>5000000</v>
      </c>
      <c r="Z9" s="166"/>
      <c r="AA9" s="166"/>
    </row>
    <row r="10" spans="1:27" s="157" customFormat="1" ht="12.75" customHeight="1" x14ac:dyDescent="0.25">
      <c r="A10" s="284"/>
      <c r="B10" s="286" t="s">
        <v>102</v>
      </c>
      <c r="C10" s="286"/>
      <c r="D10" s="286"/>
      <c r="E10" s="286"/>
      <c r="F10" s="286"/>
      <c r="G10" s="286"/>
      <c r="H10" s="286"/>
      <c r="I10" s="286"/>
      <c r="J10" s="203">
        <v>7.0000000000000007E-2</v>
      </c>
      <c r="K10" s="169">
        <v>5</v>
      </c>
      <c r="L10" s="200">
        <v>1.302</v>
      </c>
      <c r="M10" s="208" t="s">
        <v>103</v>
      </c>
      <c r="N10" s="153" t="s">
        <v>104</v>
      </c>
      <c r="O10" s="166"/>
      <c r="P10" s="135">
        <f>VLOOKUP(P7,U6:V30,1)</f>
        <v>0</v>
      </c>
      <c r="Q10" s="153" t="s">
        <v>105</v>
      </c>
      <c r="R10" s="167">
        <f>VLOOKUP(P10,U6:V30,2)</f>
        <v>1.3073999999999999</v>
      </c>
      <c r="S10" s="166"/>
      <c r="T10" s="166"/>
      <c r="U10" s="163">
        <v>5000000</v>
      </c>
      <c r="V10" s="164">
        <f>+[1]Sheet1!H9</f>
        <v>1.3003</v>
      </c>
      <c r="W10" s="166"/>
      <c r="X10" s="163">
        <v>5000000</v>
      </c>
      <c r="Y10" s="168">
        <v>10000000</v>
      </c>
      <c r="Z10" s="166"/>
      <c r="AA10" s="166"/>
    </row>
    <row r="11" spans="1:27" s="157" customFormat="1" ht="12.75" customHeight="1" x14ac:dyDescent="0.25">
      <c r="A11" s="299" t="s">
        <v>106</v>
      </c>
      <c r="B11" s="300"/>
      <c r="C11" s="300"/>
      <c r="D11" s="300"/>
      <c r="E11" s="300"/>
      <c r="F11" s="300"/>
      <c r="G11" s="300"/>
      <c r="H11" s="300"/>
      <c r="I11" s="300"/>
      <c r="J11" s="301"/>
      <c r="K11" s="169">
        <v>10</v>
      </c>
      <c r="L11" s="200">
        <v>1.296</v>
      </c>
      <c r="M11" s="209"/>
      <c r="N11" s="153" t="s">
        <v>107</v>
      </c>
      <c r="O11" s="166"/>
      <c r="P11" s="135">
        <f>VLOOKUP(P10,X6:Y30,2)</f>
        <v>500000</v>
      </c>
      <c r="Q11" s="153" t="s">
        <v>108</v>
      </c>
      <c r="R11" s="166">
        <f>VLOOKUP(P11,U6:V30,2)</f>
        <v>1.3073999999999999</v>
      </c>
      <c r="S11" s="166"/>
      <c r="T11" s="166"/>
      <c r="U11" s="168">
        <v>10000000</v>
      </c>
      <c r="V11" s="162">
        <f>+[1]Sheet1!H10</f>
        <v>1.2943</v>
      </c>
      <c r="W11" s="166"/>
      <c r="X11" s="168">
        <v>10000000</v>
      </c>
      <c r="Y11" s="168">
        <v>15000000</v>
      </c>
      <c r="Z11" s="166"/>
      <c r="AA11" s="166"/>
    </row>
    <row r="12" spans="1:27" s="157" customFormat="1" ht="12.75" customHeight="1" x14ac:dyDescent="0.25">
      <c r="A12" s="302"/>
      <c r="B12" s="303"/>
      <c r="C12" s="303"/>
      <c r="D12" s="303"/>
      <c r="E12" s="303"/>
      <c r="F12" s="303"/>
      <c r="G12" s="303"/>
      <c r="H12" s="303"/>
      <c r="I12" s="303"/>
      <c r="J12" s="304"/>
      <c r="K12" s="169">
        <v>15</v>
      </c>
      <c r="L12" s="199">
        <v>1.2611000000000001</v>
      </c>
      <c r="M12" s="209"/>
      <c r="N12" s="153"/>
      <c r="O12" s="166"/>
      <c r="P12" s="166"/>
      <c r="Q12" s="153"/>
      <c r="R12" s="166"/>
      <c r="S12" s="166"/>
      <c r="T12" s="166"/>
      <c r="U12" s="168">
        <v>15000000</v>
      </c>
      <c r="V12" s="164">
        <f>+[1]Sheet1!H11</f>
        <v>1.2594000000000001</v>
      </c>
      <c r="W12" s="166"/>
      <c r="X12" s="168">
        <v>15000000</v>
      </c>
      <c r="Y12" s="163">
        <v>20000000</v>
      </c>
      <c r="Z12" s="166"/>
      <c r="AA12" s="166"/>
    </row>
    <row r="13" spans="1:27" s="157" customFormat="1" ht="12.75" customHeight="1" x14ac:dyDescent="0.25">
      <c r="A13" s="272" t="s">
        <v>133</v>
      </c>
      <c r="B13" s="273"/>
      <c r="C13" s="273"/>
      <c r="D13" s="273"/>
      <c r="E13" s="278" t="s">
        <v>109</v>
      </c>
      <c r="F13" s="273" t="s">
        <v>140</v>
      </c>
      <c r="G13" s="273"/>
      <c r="H13" s="273"/>
      <c r="I13" s="278" t="s">
        <v>110</v>
      </c>
      <c r="J13" s="279"/>
      <c r="K13" s="169">
        <v>20</v>
      </c>
      <c r="L13" s="199">
        <v>1.2535000000000001</v>
      </c>
      <c r="M13" s="209"/>
      <c r="N13" s="153"/>
      <c r="O13" s="166"/>
      <c r="P13" s="166"/>
      <c r="Q13" s="153"/>
      <c r="R13" s="166"/>
      <c r="S13" s="166"/>
      <c r="T13" s="166"/>
      <c r="U13" s="163">
        <v>20000000</v>
      </c>
      <c r="V13" s="162">
        <f>+[1]Sheet1!H12</f>
        <v>1.2518</v>
      </c>
      <c r="W13" s="166"/>
      <c r="X13" s="163">
        <v>20000000</v>
      </c>
      <c r="Y13" s="163">
        <v>25000000</v>
      </c>
      <c r="Z13" s="166"/>
      <c r="AA13" s="166"/>
    </row>
    <row r="14" spans="1:27" s="157" customFormat="1" ht="12.75" customHeight="1" x14ac:dyDescent="0.25">
      <c r="A14" s="274"/>
      <c r="B14" s="275"/>
      <c r="C14" s="275"/>
      <c r="D14" s="275"/>
      <c r="E14" s="275"/>
      <c r="F14" s="277"/>
      <c r="G14" s="277"/>
      <c r="H14" s="277"/>
      <c r="I14" s="275"/>
      <c r="J14" s="280"/>
      <c r="K14" s="169">
        <v>25</v>
      </c>
      <c r="L14" s="199">
        <f t="shared" ref="L14:L30" si="0">V14</f>
        <v>1.2248000000000001</v>
      </c>
      <c r="M14" s="209"/>
      <c r="N14" s="153"/>
      <c r="O14" s="166"/>
      <c r="P14" s="166"/>
      <c r="Q14" s="153" t="s">
        <v>32</v>
      </c>
      <c r="R14" s="166"/>
      <c r="S14" s="166"/>
      <c r="T14" s="166"/>
      <c r="U14" s="163">
        <v>25000000</v>
      </c>
      <c r="V14" s="164">
        <f>+[1]Sheet1!H13</f>
        <v>1.2248000000000001</v>
      </c>
      <c r="W14" s="166"/>
      <c r="X14" s="163">
        <v>25000000</v>
      </c>
      <c r="Y14" s="163">
        <v>30000000</v>
      </c>
      <c r="Z14" s="166"/>
      <c r="AA14" s="166"/>
    </row>
    <row r="15" spans="1:27" s="157" customFormat="1" ht="12.75" customHeight="1" x14ac:dyDescent="0.25">
      <c r="A15" s="276"/>
      <c r="B15" s="277"/>
      <c r="C15" s="277"/>
      <c r="D15" s="277"/>
      <c r="E15" s="277"/>
      <c r="F15" s="282" t="s">
        <v>111</v>
      </c>
      <c r="G15" s="282"/>
      <c r="H15" s="282"/>
      <c r="I15" s="277"/>
      <c r="J15" s="281"/>
      <c r="K15" s="169">
        <v>30</v>
      </c>
      <c r="L15" s="199">
        <f t="shared" si="0"/>
        <v>1.2163999999999999</v>
      </c>
      <c r="M15" s="209"/>
      <c r="N15" s="153"/>
      <c r="O15" s="166"/>
      <c r="P15" s="166"/>
      <c r="Q15" s="153"/>
      <c r="R15" s="166" t="s">
        <v>32</v>
      </c>
      <c r="S15" s="166"/>
      <c r="T15" s="166"/>
      <c r="U15" s="163">
        <v>30000000</v>
      </c>
      <c r="V15" s="162">
        <f>+[1]Sheet1!H14</f>
        <v>1.2163999999999999</v>
      </c>
      <c r="W15" s="166"/>
      <c r="X15" s="163">
        <v>30000000</v>
      </c>
      <c r="Y15" s="163">
        <v>40000000</v>
      </c>
      <c r="Z15" s="166"/>
      <c r="AA15" s="166"/>
    </row>
    <row r="16" spans="1:27" s="157" customFormat="1" ht="12.75" customHeight="1" x14ac:dyDescent="0.25">
      <c r="A16" s="287" t="s">
        <v>112</v>
      </c>
      <c r="B16" s="174" t="s">
        <v>113</v>
      </c>
      <c r="C16" s="174"/>
      <c r="D16" s="174"/>
      <c r="E16" s="174"/>
      <c r="F16" s="174"/>
      <c r="G16" s="204" t="s">
        <v>114</v>
      </c>
      <c r="H16" s="290">
        <f>'ปร.5 (ก)'!C13</f>
        <v>0</v>
      </c>
      <c r="I16" s="291"/>
      <c r="J16" s="292"/>
      <c r="K16" s="169">
        <v>40</v>
      </c>
      <c r="L16" s="199">
        <f t="shared" si="0"/>
        <v>1.2161</v>
      </c>
      <c r="M16" s="209"/>
      <c r="N16" s="153"/>
      <c r="O16" s="166"/>
      <c r="P16" s="166"/>
      <c r="Q16" s="153"/>
      <c r="R16" s="166"/>
      <c r="S16" s="166"/>
      <c r="T16" s="166"/>
      <c r="U16" s="163">
        <v>40000000</v>
      </c>
      <c r="V16" s="164">
        <f>+[1]Sheet1!H15</f>
        <v>1.2161</v>
      </c>
      <c r="W16" s="166"/>
      <c r="X16" s="163">
        <v>40000000</v>
      </c>
      <c r="Y16" s="163">
        <v>50000000</v>
      </c>
      <c r="Z16" s="166"/>
      <c r="AA16" s="166"/>
    </row>
    <row r="17" spans="1:27" s="157" customFormat="1" ht="12.75" customHeight="1" x14ac:dyDescent="0.25">
      <c r="A17" s="288"/>
      <c r="B17" s="186" t="s">
        <v>115</v>
      </c>
      <c r="C17" s="186"/>
      <c r="D17" s="186"/>
      <c r="E17" s="186"/>
      <c r="F17" s="186"/>
      <c r="G17" s="177" t="s">
        <v>114</v>
      </c>
      <c r="H17" s="293">
        <v>1000000</v>
      </c>
      <c r="I17" s="275"/>
      <c r="J17" s="294"/>
      <c r="K17" s="169">
        <v>50</v>
      </c>
      <c r="L17" s="199">
        <f t="shared" si="0"/>
        <v>1.2159</v>
      </c>
      <c r="M17" s="209"/>
      <c r="N17" s="153"/>
      <c r="O17" s="166"/>
      <c r="P17" s="166"/>
      <c r="Q17" s="153"/>
      <c r="R17" s="166"/>
      <c r="S17" s="166"/>
      <c r="T17" s="166"/>
      <c r="U17" s="163">
        <v>50000000</v>
      </c>
      <c r="V17" s="162">
        <f>+[1]Sheet1!H16</f>
        <v>1.2159</v>
      </c>
      <c r="W17" s="166"/>
      <c r="X17" s="163">
        <v>50000000</v>
      </c>
      <c r="Y17" s="163">
        <v>60000000</v>
      </c>
      <c r="Z17" s="166"/>
      <c r="AA17" s="166"/>
    </row>
    <row r="18" spans="1:27" s="157" customFormat="1" ht="12.75" customHeight="1" x14ac:dyDescent="0.25">
      <c r="A18" s="288"/>
      <c r="B18" s="186" t="s">
        <v>116</v>
      </c>
      <c r="C18" s="186"/>
      <c r="D18" s="186"/>
      <c r="E18" s="186"/>
      <c r="F18" s="186"/>
      <c r="G18" s="177" t="s">
        <v>114</v>
      </c>
      <c r="H18" s="293">
        <v>2000000</v>
      </c>
      <c r="I18" s="275"/>
      <c r="J18" s="294"/>
      <c r="K18" s="169">
        <v>60</v>
      </c>
      <c r="L18" s="199">
        <f t="shared" si="0"/>
        <v>1.2060999999999999</v>
      </c>
      <c r="M18" s="209"/>
      <c r="N18" s="153"/>
      <c r="O18" s="166"/>
      <c r="P18" s="165">
        <f>+((C22-E22)*(G22-I22))/(E23-G23)</f>
        <v>-1.6000000000000458E-3</v>
      </c>
      <c r="Q18" s="153"/>
      <c r="R18" s="166"/>
      <c r="S18" s="166"/>
      <c r="T18" s="166"/>
      <c r="U18" s="163">
        <v>60000000</v>
      </c>
      <c r="V18" s="164">
        <f>+[1]Sheet1!H17</f>
        <v>1.2060999999999999</v>
      </c>
      <c r="W18" s="166"/>
      <c r="X18" s="163">
        <v>60000000</v>
      </c>
      <c r="Y18" s="163">
        <v>70000000</v>
      </c>
      <c r="Z18" s="166"/>
      <c r="AA18" s="166"/>
    </row>
    <row r="19" spans="1:27" s="157" customFormat="1" ht="12.75" customHeight="1" x14ac:dyDescent="0.25">
      <c r="A19" s="288"/>
      <c r="B19" s="186" t="s">
        <v>117</v>
      </c>
      <c r="C19" s="186"/>
      <c r="D19" s="186"/>
      <c r="E19" s="186"/>
      <c r="F19" s="186"/>
      <c r="G19" s="177" t="s">
        <v>114</v>
      </c>
      <c r="H19" s="295">
        <v>1.3067</v>
      </c>
      <c r="I19" s="295">
        <v>1.3067</v>
      </c>
      <c r="J19" s="296">
        <v>1.3067</v>
      </c>
      <c r="K19" s="169">
        <v>70</v>
      </c>
      <c r="L19" s="200">
        <f t="shared" si="0"/>
        <v>1.2050000000000001</v>
      </c>
      <c r="M19" s="209"/>
      <c r="N19" s="153"/>
      <c r="O19" s="166"/>
      <c r="P19" s="170">
        <f>+A22-P18</f>
        <v>1.3067</v>
      </c>
      <c r="Q19" s="153"/>
      <c r="R19" s="166"/>
      <c r="S19" s="166"/>
      <c r="T19" s="166"/>
      <c r="U19" s="163">
        <v>70000000</v>
      </c>
      <c r="V19" s="171">
        <f>+[1]Sheet1!H18</f>
        <v>1.2050000000000001</v>
      </c>
      <c r="W19" s="166"/>
      <c r="X19" s="163">
        <v>70000000</v>
      </c>
      <c r="Y19" s="163">
        <v>80000000</v>
      </c>
      <c r="Z19" s="166"/>
      <c r="AA19" s="166"/>
    </row>
    <row r="20" spans="1:27" s="157" customFormat="1" ht="12.75" customHeight="1" x14ac:dyDescent="0.25">
      <c r="A20" s="289"/>
      <c r="B20" s="205" t="s">
        <v>118</v>
      </c>
      <c r="C20" s="205"/>
      <c r="D20" s="205"/>
      <c r="E20" s="205"/>
      <c r="F20" s="205"/>
      <c r="G20" s="206" t="s">
        <v>114</v>
      </c>
      <c r="H20" s="297">
        <v>1.3050999999999999</v>
      </c>
      <c r="I20" s="297">
        <v>1.3050999999999999</v>
      </c>
      <c r="J20" s="298">
        <v>1.3050999999999999</v>
      </c>
      <c r="K20" s="169">
        <v>80</v>
      </c>
      <c r="L20" s="200">
        <f t="shared" si="0"/>
        <v>1.2050000000000001</v>
      </c>
      <c r="M20" s="209"/>
      <c r="N20" s="153"/>
      <c r="O20" s="166"/>
      <c r="P20" s="166"/>
      <c r="Q20" s="153"/>
      <c r="R20" s="166"/>
      <c r="S20" s="166"/>
      <c r="T20" s="166"/>
      <c r="U20" s="163">
        <v>80000000</v>
      </c>
      <c r="V20" s="164">
        <f>+[1]Sheet1!H19</f>
        <v>1.2050000000000001</v>
      </c>
      <c r="W20" s="166"/>
      <c r="X20" s="163">
        <v>80000000</v>
      </c>
      <c r="Y20" s="163">
        <v>90000000</v>
      </c>
      <c r="Z20" s="166"/>
      <c r="AA20" s="166"/>
    </row>
    <row r="21" spans="1:27" s="157" customFormat="1" ht="12.75" customHeight="1" x14ac:dyDescent="0.25">
      <c r="A21" s="172"/>
      <c r="B21" s="173" t="s">
        <v>119</v>
      </c>
      <c r="C21" s="174"/>
      <c r="D21" s="174"/>
      <c r="E21" s="174"/>
      <c r="F21" s="174"/>
      <c r="G21" s="174"/>
      <c r="H21" s="174"/>
      <c r="I21" s="174"/>
      <c r="J21" s="175"/>
      <c r="K21" s="169">
        <v>90</v>
      </c>
      <c r="L21" s="199">
        <f t="shared" si="0"/>
        <v>1.2049000000000001</v>
      </c>
      <c r="M21" s="209"/>
      <c r="N21" s="153"/>
      <c r="O21" s="166"/>
      <c r="P21" s="166"/>
      <c r="Q21" s="153"/>
      <c r="R21" s="166"/>
      <c r="S21" s="166"/>
      <c r="T21" s="166"/>
      <c r="U21" s="163">
        <v>90000000</v>
      </c>
      <c r="V21" s="162">
        <f>+[1]Sheet1!H20</f>
        <v>1.2049000000000001</v>
      </c>
      <c r="W21" s="166"/>
      <c r="X21" s="163">
        <v>90000000</v>
      </c>
      <c r="Y21" s="163">
        <v>100000000</v>
      </c>
      <c r="Z21" s="166"/>
      <c r="AA21" s="166"/>
    </row>
    <row r="22" spans="1:27" s="157" customFormat="1" ht="12.75" customHeight="1" x14ac:dyDescent="0.25">
      <c r="A22" s="176">
        <v>1.3050999999999999</v>
      </c>
      <c r="B22" s="177" t="s">
        <v>120</v>
      </c>
      <c r="C22" s="178">
        <f>H19</f>
        <v>1.3067</v>
      </c>
      <c r="D22" s="179" t="s">
        <v>121</v>
      </c>
      <c r="E22" s="180">
        <f>H20</f>
        <v>1.3050999999999999</v>
      </c>
      <c r="F22" s="181" t="s">
        <v>122</v>
      </c>
      <c r="G22" s="181">
        <f>H16</f>
        <v>0</v>
      </c>
      <c r="H22" s="181" t="s">
        <v>121</v>
      </c>
      <c r="I22" s="182">
        <f>H17</f>
        <v>1000000</v>
      </c>
      <c r="J22" s="183" t="s">
        <v>123</v>
      </c>
      <c r="K22" s="169">
        <v>100</v>
      </c>
      <c r="L22" s="199">
        <f t="shared" si="0"/>
        <v>1.2049000000000001</v>
      </c>
      <c r="M22" s="209"/>
      <c r="N22" s="153"/>
      <c r="O22" s="166"/>
      <c r="P22" s="166"/>
      <c r="Q22" s="166"/>
      <c r="R22" s="166"/>
      <c r="S22" s="166"/>
      <c r="T22" s="166"/>
      <c r="U22" s="163">
        <v>100000000</v>
      </c>
      <c r="V22" s="164">
        <f>+[1]Sheet1!H21</f>
        <v>1.2049000000000001</v>
      </c>
      <c r="W22" s="166"/>
      <c r="X22" s="163">
        <v>100000000</v>
      </c>
      <c r="Y22" s="163">
        <v>150000000</v>
      </c>
      <c r="Z22" s="166"/>
      <c r="AA22" s="166"/>
    </row>
    <row r="23" spans="1:27" s="157" customFormat="1" ht="12.75" customHeight="1" x14ac:dyDescent="0.25">
      <c r="A23" s="176"/>
      <c r="B23" s="184"/>
      <c r="C23" s="184"/>
      <c r="D23" s="177" t="s">
        <v>124</v>
      </c>
      <c r="E23" s="185">
        <f>H18</f>
        <v>2000000</v>
      </c>
      <c r="F23" s="184" t="s">
        <v>121</v>
      </c>
      <c r="G23" s="185">
        <f>H17</f>
        <v>1000000</v>
      </c>
      <c r="H23" s="186" t="s">
        <v>123</v>
      </c>
      <c r="I23" s="184"/>
      <c r="J23" s="187"/>
      <c r="K23" s="169">
        <v>150</v>
      </c>
      <c r="L23" s="199">
        <f t="shared" si="0"/>
        <v>1.2022999999999999</v>
      </c>
      <c r="M23" s="209"/>
      <c r="N23" s="153"/>
      <c r="O23" s="166"/>
      <c r="P23" s="166"/>
      <c r="Q23" s="153"/>
      <c r="R23" s="166"/>
      <c r="S23" s="166"/>
      <c r="T23" s="166"/>
      <c r="U23" s="163">
        <v>150000000</v>
      </c>
      <c r="V23" s="162">
        <f>+[1]Sheet1!H22</f>
        <v>1.2022999999999999</v>
      </c>
      <c r="W23" s="166"/>
      <c r="X23" s="163">
        <v>150000000</v>
      </c>
      <c r="Y23" s="163">
        <v>200000000</v>
      </c>
      <c r="Z23" s="166"/>
      <c r="AA23" s="166"/>
    </row>
    <row r="24" spans="1:27" s="157" customFormat="1" ht="12.75" customHeight="1" x14ac:dyDescent="0.25">
      <c r="A24" s="176"/>
      <c r="B24" s="188"/>
      <c r="C24" s="177"/>
      <c r="D24" s="177"/>
      <c r="E24" s="177"/>
      <c r="F24" s="189"/>
      <c r="G24" s="189"/>
      <c r="H24" s="189"/>
      <c r="I24" s="189"/>
      <c r="J24" s="190"/>
      <c r="K24" s="169">
        <v>200</v>
      </c>
      <c r="L24" s="199">
        <f t="shared" si="0"/>
        <v>1.2022999999999999</v>
      </c>
      <c r="M24" s="209"/>
      <c r="N24" s="153"/>
      <c r="O24" s="166"/>
      <c r="P24" s="166"/>
      <c r="Q24" s="152"/>
      <c r="R24" s="191"/>
      <c r="S24" s="166"/>
      <c r="T24" s="166"/>
      <c r="U24" s="163">
        <v>200000000</v>
      </c>
      <c r="V24" s="164">
        <f>+[1]Sheet1!H23</f>
        <v>1.2022999999999999</v>
      </c>
      <c r="W24" s="166"/>
      <c r="X24" s="163">
        <v>200000000</v>
      </c>
      <c r="Y24" s="163">
        <v>250000000</v>
      </c>
      <c r="Z24" s="166"/>
      <c r="AA24" s="166"/>
    </row>
    <row r="25" spans="1:27" s="157" customFormat="1" ht="12.75" customHeight="1" x14ac:dyDescent="0.25">
      <c r="A25" s="176"/>
      <c r="B25" s="184"/>
      <c r="C25" s="186" t="s">
        <v>125</v>
      </c>
      <c r="D25" s="184"/>
      <c r="E25" s="184"/>
      <c r="F25" s="184"/>
      <c r="G25" s="185">
        <f>H16</f>
        <v>0</v>
      </c>
      <c r="H25" s="184"/>
      <c r="I25" s="186" t="s">
        <v>126</v>
      </c>
      <c r="J25" s="184"/>
      <c r="K25" s="169">
        <v>250</v>
      </c>
      <c r="L25" s="199">
        <f t="shared" si="0"/>
        <v>1.2013</v>
      </c>
      <c r="M25" s="209"/>
      <c r="N25" s="153"/>
      <c r="O25" s="166"/>
      <c r="P25" s="166"/>
      <c r="Q25" s="152"/>
      <c r="R25" s="191"/>
      <c r="S25" s="166"/>
      <c r="T25" s="166"/>
      <c r="U25" s="163">
        <v>250000000</v>
      </c>
      <c r="V25" s="162">
        <f>+[1]Sheet1!H24</f>
        <v>1.2013</v>
      </c>
      <c r="W25" s="166"/>
      <c r="X25" s="163">
        <v>250000000</v>
      </c>
      <c r="Y25" s="163">
        <v>300000000</v>
      </c>
      <c r="Z25" s="166"/>
      <c r="AA25" s="166"/>
    </row>
    <row r="26" spans="1:27" s="157" customFormat="1" ht="12.75" customHeight="1" thickBot="1" x14ac:dyDescent="0.3">
      <c r="A26" s="176"/>
      <c r="B26" s="184"/>
      <c r="C26" s="186" t="s">
        <v>127</v>
      </c>
      <c r="D26" s="184"/>
      <c r="E26" s="184"/>
      <c r="F26" s="184"/>
      <c r="G26" s="192">
        <f>+P19</f>
        <v>1.3067</v>
      </c>
      <c r="H26" s="184"/>
      <c r="I26" s="184"/>
      <c r="J26" s="184"/>
      <c r="K26" s="169">
        <v>300</v>
      </c>
      <c r="L26" s="199">
        <f t="shared" si="0"/>
        <v>1.1951000000000001</v>
      </c>
      <c r="M26" s="209"/>
      <c r="N26" s="153"/>
      <c r="O26" s="166"/>
      <c r="P26" s="166"/>
      <c r="Q26" s="152"/>
      <c r="R26" s="191"/>
      <c r="S26" s="166"/>
      <c r="T26" s="166"/>
      <c r="U26" s="163">
        <v>300000000</v>
      </c>
      <c r="V26" s="164">
        <f>+[1]Sheet1!H25</f>
        <v>1.1951000000000001</v>
      </c>
      <c r="W26" s="166"/>
      <c r="X26" s="163">
        <v>300000000</v>
      </c>
      <c r="Y26" s="163">
        <v>350000000</v>
      </c>
      <c r="Z26" s="166"/>
      <c r="AA26" s="166"/>
    </row>
    <row r="27" spans="1:27" s="157" customFormat="1" ht="12.75" customHeight="1" thickTop="1" x14ac:dyDescent="0.25">
      <c r="A27" s="176"/>
      <c r="B27" s="184"/>
      <c r="C27" s="184"/>
      <c r="D27" s="184"/>
      <c r="E27" s="184"/>
      <c r="F27" s="184"/>
      <c r="G27" s="184"/>
      <c r="H27" s="184"/>
      <c r="I27" s="184"/>
      <c r="J27" s="184"/>
      <c r="K27" s="169">
        <v>350</v>
      </c>
      <c r="L27" s="199">
        <f t="shared" si="0"/>
        <v>1.1866000000000001</v>
      </c>
      <c r="M27" s="209"/>
      <c r="N27" s="153"/>
      <c r="O27" s="166"/>
      <c r="P27" s="166"/>
      <c r="Q27" s="152"/>
      <c r="R27" s="193"/>
      <c r="S27" s="166"/>
      <c r="T27" s="166"/>
      <c r="U27" s="163">
        <v>350000000</v>
      </c>
      <c r="V27" s="162">
        <f>+[1]Sheet1!H26</f>
        <v>1.1866000000000001</v>
      </c>
      <c r="W27" s="166"/>
      <c r="X27" s="163">
        <v>350000000</v>
      </c>
      <c r="Y27" s="163">
        <v>400000000</v>
      </c>
      <c r="Z27" s="166"/>
      <c r="AA27" s="166"/>
    </row>
    <row r="28" spans="1:27" s="157" customFormat="1" ht="12.75" customHeight="1" x14ac:dyDescent="0.25">
      <c r="A28" s="176"/>
      <c r="B28" s="184"/>
      <c r="C28" s="184"/>
      <c r="D28" s="184"/>
      <c r="E28" s="184"/>
      <c r="F28" s="184"/>
      <c r="G28" s="184"/>
      <c r="H28" s="184"/>
      <c r="I28" s="184" t="s">
        <v>32</v>
      </c>
      <c r="J28" s="184"/>
      <c r="K28" s="169">
        <v>400</v>
      </c>
      <c r="L28" s="199">
        <f t="shared" si="0"/>
        <v>1.1858</v>
      </c>
      <c r="M28" s="209"/>
      <c r="N28" s="153"/>
      <c r="O28" s="166"/>
      <c r="P28" s="166"/>
      <c r="Q28" s="152"/>
      <c r="R28" s="191"/>
      <c r="S28" s="166"/>
      <c r="T28" s="166"/>
      <c r="U28" s="163">
        <v>400000000</v>
      </c>
      <c r="V28" s="164">
        <f>+[1]Sheet1!H27</f>
        <v>1.1858</v>
      </c>
      <c r="W28" s="166"/>
      <c r="X28" s="163">
        <v>400000000</v>
      </c>
      <c r="Y28" s="163">
        <v>500000000</v>
      </c>
      <c r="Z28" s="166"/>
      <c r="AA28" s="166"/>
    </row>
    <row r="29" spans="1:27" s="157" customFormat="1" ht="12.75" customHeight="1" thickBot="1" x14ac:dyDescent="0.3">
      <c r="A29" s="176"/>
      <c r="B29" s="184"/>
      <c r="C29" s="184"/>
      <c r="D29" s="184"/>
      <c r="E29" s="184"/>
      <c r="F29" s="184"/>
      <c r="G29" s="184"/>
      <c r="H29" s="184"/>
      <c r="I29" s="184"/>
      <c r="J29" s="184"/>
      <c r="K29" s="169">
        <v>500</v>
      </c>
      <c r="L29" s="199">
        <f t="shared" si="0"/>
        <v>1.1853</v>
      </c>
      <c r="M29" s="209"/>
      <c r="N29" s="153"/>
      <c r="O29" s="166"/>
      <c r="P29" s="166"/>
      <c r="Q29" s="152"/>
      <c r="R29" s="191"/>
      <c r="S29" s="166"/>
      <c r="T29" s="166"/>
      <c r="U29" s="163">
        <v>500000000</v>
      </c>
      <c r="V29" s="162">
        <f>+[1]Sheet1!H28</f>
        <v>1.1853</v>
      </c>
      <c r="W29" s="166"/>
      <c r="X29" s="163">
        <v>500000000</v>
      </c>
      <c r="Y29" s="194">
        <v>500000001</v>
      </c>
      <c r="Z29" s="166"/>
      <c r="AA29" s="166"/>
    </row>
    <row r="30" spans="1:27" s="157" customFormat="1" ht="12.75" customHeight="1" thickBot="1" x14ac:dyDescent="0.3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201" t="s">
        <v>128</v>
      </c>
      <c r="L30" s="202">
        <f t="shared" si="0"/>
        <v>1.1788000000000001</v>
      </c>
      <c r="M30" s="210"/>
      <c r="N30" s="153"/>
      <c r="O30" s="166"/>
      <c r="P30" s="166"/>
      <c r="Q30" s="152"/>
      <c r="R30" s="191"/>
      <c r="S30" s="166"/>
      <c r="T30" s="166"/>
      <c r="U30" s="194">
        <v>500000001</v>
      </c>
      <c r="V30" s="164">
        <f>+[1]Sheet1!H29</f>
        <v>1.1788000000000001</v>
      </c>
      <c r="W30" s="166"/>
      <c r="X30" s="194">
        <v>500000001</v>
      </c>
      <c r="Y30" s="197"/>
      <c r="Z30" s="166"/>
      <c r="AA30" s="166"/>
    </row>
    <row r="31" spans="1:27" x14ac:dyDescent="0.35">
      <c r="A31" s="133" t="s">
        <v>129</v>
      </c>
    </row>
    <row r="32" spans="1:27" x14ac:dyDescent="0.35">
      <c r="A32" s="133" t="s">
        <v>130</v>
      </c>
    </row>
    <row r="33" spans="1:15" ht="12" customHeight="1" x14ac:dyDescent="0.35">
      <c r="A33" s="133"/>
    </row>
    <row r="34" spans="1:15" x14ac:dyDescent="0.35">
      <c r="G34" s="137" t="s">
        <v>157</v>
      </c>
      <c r="H34" s="137"/>
      <c r="I34" s="137"/>
      <c r="J34" s="137"/>
      <c r="K34" s="137"/>
    </row>
    <row r="35" spans="1:15" x14ac:dyDescent="0.35">
      <c r="G35" s="269" t="s">
        <v>156</v>
      </c>
      <c r="H35" s="269"/>
      <c r="I35" s="269"/>
      <c r="J35" s="269"/>
      <c r="K35" s="269"/>
      <c r="L35" s="269"/>
    </row>
    <row r="36" spans="1:15" ht="10.5" customHeight="1" x14ac:dyDescent="0.35">
      <c r="G36" s="133"/>
      <c r="H36" s="133"/>
      <c r="I36" s="133"/>
      <c r="J36" s="133"/>
      <c r="K36" s="133"/>
      <c r="L36" s="133"/>
    </row>
    <row r="37" spans="1:15" x14ac:dyDescent="0.35">
      <c r="C37" s="137" t="s">
        <v>131</v>
      </c>
      <c r="D37" s="137"/>
      <c r="E37" s="137"/>
      <c r="F37" s="137"/>
      <c r="G37" s="137"/>
      <c r="J37" s="137" t="s">
        <v>132</v>
      </c>
      <c r="K37" s="137"/>
      <c r="L37" s="137"/>
      <c r="M37" s="137"/>
      <c r="N37" s="137"/>
    </row>
    <row r="38" spans="1:15" x14ac:dyDescent="0.35">
      <c r="C38" s="269" t="s">
        <v>153</v>
      </c>
      <c r="D38" s="269"/>
      <c r="E38" s="269"/>
      <c r="F38" s="269"/>
      <c r="G38" s="269"/>
      <c r="H38" s="269"/>
      <c r="J38" s="269" t="s">
        <v>158</v>
      </c>
      <c r="K38" s="269"/>
      <c r="L38" s="269"/>
      <c r="M38" s="269"/>
      <c r="N38" s="269"/>
      <c r="O38" s="269"/>
    </row>
  </sheetData>
  <mergeCells count="28">
    <mergeCell ref="A11:J12"/>
    <mergeCell ref="C2:I2"/>
    <mergeCell ref="K2:L2"/>
    <mergeCell ref="A4:L4"/>
    <mergeCell ref="A5:J6"/>
    <mergeCell ref="L5:L6"/>
    <mergeCell ref="A16:A20"/>
    <mergeCell ref="H16:J16"/>
    <mergeCell ref="H17:J17"/>
    <mergeCell ref="H18:J18"/>
    <mergeCell ref="H19:J19"/>
    <mergeCell ref="H20:J20"/>
    <mergeCell ref="G35:L35"/>
    <mergeCell ref="C38:H38"/>
    <mergeCell ref="J38:O38"/>
    <mergeCell ref="C1:M1"/>
    <mergeCell ref="B3:M3"/>
    <mergeCell ref="A13:D15"/>
    <mergeCell ref="E13:E15"/>
    <mergeCell ref="F13:H14"/>
    <mergeCell ref="I13:I15"/>
    <mergeCell ref="J13:J15"/>
    <mergeCell ref="F15:H15"/>
    <mergeCell ref="A7:A10"/>
    <mergeCell ref="B7:I7"/>
    <mergeCell ref="B8:I8"/>
    <mergeCell ref="B9:I9"/>
    <mergeCell ref="B10:I10"/>
  </mergeCells>
  <pageMargins left="0.95" right="0.11811023622047245" top="0.35433070866141736" bottom="0.27559055118110237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ปร.4 (1)</vt:lpstr>
      <vt:lpstr>ปร.5 (ก)</vt:lpstr>
      <vt:lpstr>ปร.5 (ข) </vt:lpstr>
      <vt:lpstr>ปร.6</vt:lpstr>
      <vt:lpstr>คำนวน FACTOR F</vt:lpstr>
      <vt:lpstr>'คำนวน FACTOR F'!Print_Area</vt:lpstr>
      <vt:lpstr>'ปร.4 (1)'!Print_Area</vt:lpstr>
      <vt:lpstr>'ปร.5 (ก)'!Print_Area</vt:lpstr>
      <vt:lpstr>'ปร.5 (ข) '!Print_Area</vt:lpstr>
      <vt:lpstr>ปร.6!Print_Area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2024-02-23T03:06:30Z</cp:lastPrinted>
  <dcterms:created xsi:type="dcterms:W3CDTF">2012-07-11T01:02:50Z</dcterms:created>
  <dcterms:modified xsi:type="dcterms:W3CDTF">2024-02-28T07:21:06Z</dcterms:modified>
</cp:coreProperties>
</file>