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19392" windowHeight="11472" activeTab="0"/>
  </bookViews>
  <sheets>
    <sheet name="ปร.4 (ก)" sheetId="1" r:id="rId1"/>
    <sheet name="ปร.4 (ข)" sheetId="2" r:id="rId2"/>
    <sheet name="ปร.5 (ก)" sheetId="3" r:id="rId3"/>
    <sheet name="ปร.5 (ข)" sheetId="4" r:id="rId4"/>
    <sheet name="ปร.6" sheetId="5" r:id="rId5"/>
    <sheet name="คำนวณ Factor F" sheetId="6" r:id="rId6"/>
  </sheets>
  <externalReferences>
    <externalReference r:id="rId9"/>
    <externalReference r:id="rId10"/>
  </externalReferences>
  <definedNames>
    <definedName name="_xlnm.Print_Titles" localSheetId="0">'ปร.4 (ก)'!$1:$10</definedName>
    <definedName name="_xlnm.Print_Titles" localSheetId="1">'ปร.4 (ข)'!$1:$10</definedName>
  </definedNames>
  <calcPr fullCalcOnLoad="1"/>
</workbook>
</file>

<file path=xl/sharedStrings.xml><?xml version="1.0" encoding="utf-8"?>
<sst xmlns="http://schemas.openxmlformats.org/spreadsheetml/2006/main" count="329" uniqueCount="197">
  <si>
    <t>แบบ ปร.4  แผ่นที่ ...../.....</t>
  </si>
  <si>
    <t>แบบแสดงรายการ ปริมาณงาน และราคา</t>
  </si>
  <si>
    <t>กลุ่มงาน/งาน</t>
  </si>
  <si>
    <t>ชื่อโครงการ/งานก่อสร้าง</t>
  </si>
  <si>
    <t>หน่วยงานเจ้าของโครงการ/งานก่อสร้าง</t>
  </si>
  <si>
    <t>คำนวณราคากลางโดย</t>
  </si>
  <si>
    <t>หน่วย : บาท</t>
  </si>
  <si>
    <t>ลำดับที่</t>
  </si>
  <si>
    <t>รายการ</t>
  </si>
  <si>
    <t>จำนวน</t>
  </si>
  <si>
    <t>หน่วย</t>
  </si>
  <si>
    <t>ค่าวัสดุ</t>
  </si>
  <si>
    <t>ราคาต่อหน่วย</t>
  </si>
  <si>
    <t>จำนวนเงิน</t>
  </si>
  <si>
    <t>ค่าแรงงาน</t>
  </si>
  <si>
    <t>รวม</t>
  </si>
  <si>
    <t>ค่าวัสดุและแรงงาน</t>
  </si>
  <si>
    <t>หมายเหตุ</t>
  </si>
  <si>
    <t>สถานที่ก่อสร้าง</t>
  </si>
  <si>
    <t>แบบเลขที่</t>
  </si>
  <si>
    <t>เมื่อวันที่</t>
  </si>
  <si>
    <t>เดือน</t>
  </si>
  <si>
    <t>แบบ ปร.5 (ก)</t>
  </si>
  <si>
    <t>แบบสรุปค่าก่อสร้าง</t>
  </si>
  <si>
    <t>ค่างานต้นทุน</t>
  </si>
  <si>
    <t>ค่าก่อสร้าง</t>
  </si>
  <si>
    <t>เงื่อนไขการใช้ตาราง Factor F</t>
  </si>
  <si>
    <t>เงินประกันผลงานหัก...............%</t>
  </si>
  <si>
    <t>เงินล่วงหน้าจ่าย…….................%</t>
  </si>
  <si>
    <t>ค่างาน</t>
  </si>
  <si>
    <t>ภาษี  มูลค่าเพิ่ม</t>
  </si>
  <si>
    <t>แบบสรุปค่าครุภัณฑ์จัดซื้อ</t>
  </si>
  <si>
    <t>แบบ ปร.5 (ข)</t>
  </si>
  <si>
    <t>แบบสรุปราคากลางงานก่อสร้างอาคาร</t>
  </si>
  <si>
    <t>สรุป</t>
  </si>
  <si>
    <t>รวมค่าก่อสร้างทั้งโครงการ/งานก่อสร้าง</t>
  </si>
  <si>
    <t>หน้า</t>
  </si>
  <si>
    <t>หน่วยงานเจ้าของโครงการ/งานก่อสร้าง สาขาวิชาเคมี คณะวิทยาศาสตร์และเทคโนโลยี</t>
  </si>
  <si>
    <t>ภาษีมูลค่าเพิ่ม 7%</t>
  </si>
  <si>
    <r>
      <t xml:space="preserve">ขนาดหรือเนื้อที่อาคาร  จำนวน </t>
    </r>
    <r>
      <rPr>
        <b/>
        <sz val="16"/>
        <color indexed="8"/>
        <rFont val="TH SarabunPSK"/>
        <family val="2"/>
      </rPr>
      <t>547.56</t>
    </r>
    <r>
      <rPr>
        <sz val="16"/>
        <color indexed="8"/>
        <rFont val="TH SarabunPSK"/>
        <family val="2"/>
      </rPr>
      <t xml:space="preserve"> ตร.ม.</t>
    </r>
  </si>
  <si>
    <t>สาขาวิชาเคมี คณะวิทยาศาสตร์และเทคโนโลยี ม.ธรรมศาสตร์</t>
  </si>
  <si>
    <t>ห้อง C204 ชั้น 2 อาคารบรรยายรวม 5</t>
  </si>
  <si>
    <t>ปฏิบัติการเคมีวิเคราะห์ สาขาวิชาเคมี คณะวิทยาศาสตร์และเทคโนโลยี</t>
  </si>
  <si>
    <t>ห้อง C204 ชั้น 2 บร.5</t>
  </si>
  <si>
    <t>รวมเป็นเงิน</t>
  </si>
  <si>
    <t>ปรับปรุงห้องปฏิบัติการเคมีวิเคราะห์ให้ได้ตามมาตรฐานความปลอดภัย ESPReL ตำบลคลองหนึ่ง อำเภอคลองหลวง จังหวัดปทุมธานี 1 รายการ</t>
  </si>
  <si>
    <t>แบบ ปร.4 และ ปร.5   ที่แนบ  มีจำนวน 1 ชุด</t>
  </si>
  <si>
    <t>แบบ ปร.6 แผ่นที่  1/1</t>
  </si>
  <si>
    <t>งาน</t>
  </si>
  <si>
    <t>ห้อง</t>
  </si>
  <si>
    <t>ชุด</t>
  </si>
  <si>
    <t>ตู้</t>
  </si>
  <si>
    <t xml:space="preserve"> * ขนาดหน้าบาน 3.50x0.50 ม.</t>
  </si>
  <si>
    <t xml:space="preserve"> * ขนาดหน้าบาน 7.50x0.50 ม. </t>
  </si>
  <si>
    <t xml:space="preserve"> * ขนาดหน้าบาน 1.30x0.50ม. </t>
  </si>
  <si>
    <t xml:space="preserve"> * ขนาดหน้าบาน 1.00x0.50 ม. </t>
  </si>
  <si>
    <t xml:space="preserve"> * ขนาดหน้าบาน 3.70x0.50 ม.  </t>
  </si>
  <si>
    <t xml:space="preserve"> * ขนาดหน้าบาน 1.10x0.50 ม. </t>
  </si>
  <si>
    <t xml:space="preserve"> * ขนาดหน้าบาน 1.80x0.50 ม. </t>
  </si>
  <si>
    <t>- โทรทัศน์แอล อี ดี (LED TV) แบบ Smart TV</t>
  </si>
  <si>
    <t>ใบ</t>
  </si>
  <si>
    <t xml:space="preserve"> - ไมโครโฟนไร้สายแบบคาดศรีษะ</t>
  </si>
  <si>
    <t xml:space="preserve"> - ตู้ลำโพงติดผนังชนิด 2 ทาง </t>
  </si>
  <si>
    <t xml:space="preserve"> - EXPORT RACK15U 19” </t>
  </si>
  <si>
    <t xml:space="preserve"> - เครื่องผสมสัญญาณเสียงและขยายสัญญาณเสียงแบบดิจิตอล </t>
  </si>
  <si>
    <t xml:space="preserve"> - Digital Wireless Microphones (Dual Handheld Transmitter) </t>
  </si>
  <si>
    <t>งานก่อสร้าง</t>
  </si>
  <si>
    <t>จังหวัด</t>
  </si>
  <si>
    <t>ปทุมธานี</t>
  </si>
  <si>
    <t>หน่วยงาน</t>
  </si>
  <si>
    <t>มหาวิทยาลัยธรรมศาสตร์</t>
  </si>
  <si>
    <t>เงื่อนไข</t>
  </si>
  <si>
    <t>ค่างาน(ทุน)</t>
  </si>
  <si>
    <t>FACTOR F</t>
  </si>
  <si>
    <t>ล้านบาท</t>
  </si>
  <si>
    <t>เงินล่วงหน้าจ่าย ( ร้อยละ )</t>
  </si>
  <si>
    <t>&lt;0.5</t>
  </si>
  <si>
    <t>งบตั้งแต่ 50,000 - 500,000 บาท</t>
  </si>
  <si>
    <t>ค่าประกันผลงาน หัก  (ร้อยละ)</t>
  </si>
  <si>
    <t>งบตั้งแต่ 500,001 - 1,000,000 บาท</t>
  </si>
  <si>
    <t>ดอกเบี้ยเงินกู้ (ร้อยละ)</t>
  </si>
  <si>
    <t>งบตั้งแต่ 1,000,001 - 2,000,000 บาท</t>
  </si>
  <si>
    <t>a =</t>
  </si>
  <si>
    <t>ค่าภาษีมูลค่าเพิ่ม ( VAT )  (ร้อยละ)</t>
  </si>
  <si>
    <t>งบตั้งแต่ 2,000,001 - 5,000,000 บาท</t>
  </si>
  <si>
    <t>b =</t>
  </si>
  <si>
    <t xml:space="preserve">d = </t>
  </si>
  <si>
    <t>สูตรคำนวณหาค่า FACTOR  F</t>
  </si>
  <si>
    <t xml:space="preserve">c = </t>
  </si>
  <si>
    <t xml:space="preserve">e = </t>
  </si>
  <si>
    <r>
      <t xml:space="preserve">สูตรการหาค่า Factor F = D - </t>
    </r>
  </si>
  <si>
    <t>{</t>
  </si>
  <si>
    <t>[( D - E ) x ( A - B )]</t>
  </si>
  <si>
    <t>}</t>
  </si>
  <si>
    <t xml:space="preserve"> </t>
  </si>
  <si>
    <t>( C - B )</t>
  </si>
  <si>
    <t>เมื่อ</t>
  </si>
  <si>
    <t>A = ค่าวัสดุและแรงงานต้นทุน</t>
  </si>
  <si>
    <t xml:space="preserve"> =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</si>
  <si>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</si>
  <si>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</si>
  <si>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</si>
  <si>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</si>
  <si>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แทนค่า</t>
  </si>
  <si>
    <t xml:space="preserve"> -  (</t>
  </si>
  <si>
    <t xml:space="preserve"> -</t>
  </si>
  <si>
    <t>)   X   (</t>
  </si>
  <si>
    <t>)</t>
  </si>
  <si>
    <t>(</t>
  </si>
  <si>
    <t>สรุปค่าต้นทุนงาน</t>
  </si>
  <si>
    <t>บาท</t>
  </si>
  <si>
    <t>ค่า FACTOR F เท่ากับ</t>
  </si>
  <si>
    <t>&gt;500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</si>
  <si>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</si>
  <si>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t>2. ถ้าเป็นงานเงินกู้ให้ใช้ Factor F ในช่อง " รวมในรูป Factor "</t>
  </si>
  <si>
    <t>(ลงชื่อ) ........................................................................... ประธานกรรมการ</t>
  </si>
  <si>
    <t>(ลงชื่อ) ....................................................................... กรรมการ</t>
  </si>
  <si>
    <t>คณะวิทยาศาสตร์และเทคโนโลยี มหาวิทยาลัยธรรมศาสตร์</t>
  </si>
  <si>
    <t xml:space="preserve">        ( ผู้ช่วยศาสตราจารย์ ดร.วราวุธ ติยพงศ์พัฒนา )</t>
  </si>
  <si>
    <t xml:space="preserve">     ( ผู้ช่วยศาสตราจารย์ ดร.สายสุรีย์ ประทีปทองคำ )</t>
  </si>
  <si>
    <t>(ลงชื่อ) ........................................................ กรรมการและเลขานุการ</t>
  </si>
  <si>
    <t xml:space="preserve">           ( นางสาวสมจินตนา พุทธมาตย์ )</t>
  </si>
  <si>
    <t xml:space="preserve">คำนวณราคากลาง     </t>
  </si>
  <si>
    <t xml:space="preserve"> เมื่อวันที่  29    </t>
  </si>
  <si>
    <t>เดือน  กุมภาพันธ์</t>
  </si>
  <si>
    <t>พ.ศ.  2567</t>
  </si>
  <si>
    <t>หมวดค่างานครุภัณฑ์</t>
  </si>
  <si>
    <t xml:space="preserve">เมื่อวันที่  29      </t>
  </si>
  <si>
    <t>พ.ศ. 2567</t>
  </si>
  <si>
    <t xml:space="preserve">แบบ ปร.4  ที่แนบ             </t>
  </si>
  <si>
    <t xml:space="preserve">มีจำนวน     1      </t>
  </si>
  <si>
    <t>Factor F</t>
  </si>
  <si>
    <t>หมวดค่างานปรับปรุง</t>
  </si>
  <si>
    <t>- 8 PORT HDMI PLITTER 40M XTENDER OVER CAT6/6A/7 B59</t>
  </si>
  <si>
    <t>- WIRELESS SCREEN SHARING BOX SUPPORT 4 K</t>
  </si>
  <si>
    <t>- เครื่องมัลติมีเดียโปรเจคเตอร์</t>
  </si>
  <si>
    <t>- เครื่องฉายภาพเลนส์เดียว 5,500 lumens สามารถต่อกับอุปกรณ์เพื่อฉายภาพจาก คอมพิวเตอร์และวีดีโอ</t>
  </si>
  <si>
    <t xml:space="preserve">ตู้ดูดไอระเหยสารเคมี </t>
  </si>
  <si>
    <t>ชุดพัดลมติดผนัง 18 นิ้ว</t>
  </si>
  <si>
    <t>ชุดพัดลมดูดอากาศกระจก 8 นิ้ว</t>
  </si>
  <si>
    <t>เครื่อง</t>
  </si>
  <si>
    <t xml:space="preserve">ชุดเครื่องเสียงภายในห้อง 1 ชุด ประกอบด้วย </t>
  </si>
  <si>
    <t>โต๊ะปฏิบัติการพร้อมชั้นวาง ระบบ KNOCK DOWN ขนาด 1.50x3.36x0.85 ม. (กxยxส)</t>
  </si>
  <si>
    <t>ตู้เก็บสารเคมีแบบควบคุมอุณหภูมิ ขนาด 800x735x1990 มม. (กxลxส)</t>
  </si>
  <si>
    <t>ตู้เก็บสารเคมีพร้อมระบบดูด ขนาด 1200x450x1800 มม. (กxลxส)</t>
  </si>
  <si>
    <t>ซ่อมฝ้าเพดานห้อง C203-3</t>
  </si>
  <si>
    <t>ทาสีผนังห้องและฝ้าทั้งหมดห้อง C203-3 , C204-3</t>
  </si>
  <si>
    <t>ทาสีบานประตูหน้าห้องปฎิบัติการ</t>
  </si>
  <si>
    <t>ประกอบและติดตั้งบานเปิดตู้ใต้ คสล.ประกอบด้วย</t>
  </si>
  <si>
    <t xml:space="preserve">ติดตั้งชุดล้างตัวล้างตาฉุกเฉิน </t>
  </si>
  <si>
    <t>งานรื้อถอน</t>
  </si>
  <si>
    <t>ประกอบและติดตั้งโต๊ะปฏิบัติการติดผนัง แบบ Built-in ขนาด 0.75x3.60x0.80 (กxยxส)</t>
  </si>
  <si>
    <t>ประกอบและติดตั้งตู้แขวนลอย แบบ Built-in ขนาด 0.75x3.60x0.80 (กxยxส)</t>
  </si>
  <si>
    <t xml:space="preserve">คำนวณราคากลาง </t>
  </si>
  <si>
    <t xml:space="preserve">แบบ ปร.4  ที่แนบ              </t>
  </si>
  <si>
    <t xml:space="preserve">มีจำนวน     3       </t>
  </si>
  <si>
    <t>เฉลี่ย 4,415.95 บาท/ตร.ม.</t>
  </si>
  <si>
    <t>ดอกเบี้ยเงินกู้ 7%</t>
  </si>
  <si>
    <r>
      <t xml:space="preserve">ราคากลาง 4,561,850 บาท </t>
    </r>
    <r>
      <rPr>
        <sz val="14"/>
        <color indexed="8"/>
        <rFont val="TH SarabunPSK"/>
        <family val="2"/>
      </rPr>
      <t>(สี่ล้านห้าแสนหกหมื่นหนึ่งพันแปดร้อยห้าสิบบาทถ้วน)</t>
    </r>
  </si>
  <si>
    <t xml:space="preserve">                                    ราคากลาง</t>
  </si>
  <si>
    <t xml:space="preserve">รวมค่าก่อสร้าง    </t>
  </si>
  <si>
    <t xml:space="preserve">รวมค่าก่อสร้าง     </t>
  </si>
  <si>
    <t>ทุบผนังและรื้อวงกบหน้าต่าง 2 ช่อง เพื่อทำเป็นประตูกระจกบานสไลด์ ห้อง C204-1</t>
  </si>
  <si>
    <t>รื้อถอนตู้ดูดไอระเหยสารเคมีเดิม</t>
  </si>
  <si>
    <t>รื้อถอนชุดโคมไฟแบบแขวนเดิม</t>
  </si>
  <si>
    <t>ประกอบละติดตั้งกระดานดำ ขนาด 250x180 ม.</t>
  </si>
  <si>
    <t xml:space="preserve">ประกอบและติดตั้งชุดล้างตา (EYEWASH)  แบบ Built-in ไว้ที่โต๊ะปฏิบัติการ       </t>
  </si>
  <si>
    <t>งานระบบไฟฟ้า</t>
  </si>
  <si>
    <t>กั้นห้องกระจกอลูมิเนียมพร้อมบานประตูสไลด์</t>
  </si>
  <si>
    <t xml:space="preserve">ติดตั้งชุดโคมไฟชนิดก้างปลาแบบแขวน </t>
  </si>
  <si>
    <t>เครื่องปรับอากาศ แบบติดผนัง ขนาดไม่น้อยกว่า 25,000 บีทียู ไฟ 220 โวลต์ ประหยัดไฟเบอร์ 5</t>
  </si>
  <si>
    <t>ตู้เก็บสารเคมีไวไฟ ขนาด 1092x457x1651 มม.         (กxลxส)</t>
  </si>
  <si>
    <t>งานเฟอร์นิเจอร์ แบบ Built-in</t>
  </si>
  <si>
    <t>ประกอบและติดตั้งประตูกระจกบานสไลด์ ห้อง C204-1</t>
  </si>
  <si>
    <t>งานสถาปัตยกรรม</t>
  </si>
  <si>
    <t xml:space="preserve">เดินระบบไฟสำหรับติดตั้งชุดโคมไฟชนิดก้างปลาแบบแขวน </t>
  </si>
  <si>
    <t>เดินระบบไฟชุดเครื่องเสียงภายในห้อง</t>
  </si>
  <si>
    <t>เดินระบบไฟสำหรับเครื่องปรับอากาศ แบบติดผนัง ขนาดไม่น้อยกว่า 25.000 บีทียู</t>
  </si>
  <si>
    <t xml:space="preserve">เดินระบบไฟสำหรับระบบเติมอากาศ เข้ามาให้ห้องปฏิบัติการ แบบ Built-in      </t>
  </si>
  <si>
    <t>เดินระบบไฟสำหรับตู้ดูดไอระเหยสารเคมีพร้อมระบบตรวจสอบคุณภาพน้ำทิ้งจากห้องปฏิบัติการแบบต่อเนื่อง</t>
  </si>
  <si>
    <t>เดินระบบไฟสำหรับตู้เก็บสารเคมีพร้อมระบบดูด</t>
  </si>
  <si>
    <t xml:space="preserve">เดินระบบไฟติดตู้เก็บสารเคมีแบบควบคุมอุณหภูมิ        </t>
  </si>
  <si>
    <t xml:space="preserve">เดินระบบไฟโต๊ะปฏิบัติการพร้อมชั้นวาง แบบ KNOCK DOWN                     </t>
  </si>
  <si>
    <t xml:space="preserve">เดินระบบไฟตู้ดูดไอระเหยสารเคมี </t>
  </si>
  <si>
    <t xml:space="preserve">เดินระบบน้ำดี-น้ำเสียสำหรับโต๊ะปฏิบัติการพร้อมชั้นวาง ระบบ KNOCK DOWN                     </t>
  </si>
  <si>
    <t xml:space="preserve">เดินระบบน้ำดี-น้ำเสียสำหรับชุดล้างตัวล้างตาฉุกเฉิน </t>
  </si>
  <si>
    <t>รื้อถอนพัดลมดูดอากาศกระจก 8 นิ้วเดิมออก</t>
  </si>
  <si>
    <t>รื้อถอนพัดลมติดผนัง 18 นิ้วเดิมออก</t>
  </si>
  <si>
    <t xml:space="preserve">สถานที่ก่อสร้าง </t>
  </si>
  <si>
    <t xml:space="preserve">ห้อง C204 ชั้น 2 อาคารบรรยายรวม 5 </t>
  </si>
  <si>
    <t xml:space="preserve">ชื่อโครงการ/งานก่อสร้าง </t>
  </si>
  <si>
    <t>ตู้ดูดไอระเหยสารเคมีพร้อมระบบตรวจสอบคุณภาพน้ำทิ้งจากห้องปฏิบัติการแบบต่อเนื่อง จำนวน 1 เครื่อง</t>
  </si>
  <si>
    <t xml:space="preserve">ระบบเติมอากาศ เข้าให้ห้องปฏิบัติการ </t>
  </si>
  <si>
    <t>งานระบบน้ำ</t>
  </si>
  <si>
    <t xml:space="preserve">พ.ศ.   </t>
  </si>
  <si>
    <t xml:space="preserve">พ.ศ.  </t>
  </si>
  <si>
    <t xml:space="preserve">พ.ศ.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</si>
</sst>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0.0000"/>
    <numFmt numFmtId="190" formatCode="_-* #,##0.0000_-;\-* #,##0.0000_-;_-* &quot;-&quot;??_-;_-@_-"/>
    <numFmt numFmtId="191" formatCode="_(* #,##0.0000_);_(* \(#,##0.0000\);_(* &quot;-&quot;??_);_(@_)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b/>
      <sz val="20"/>
      <color indexed="8"/>
      <name val="TH SarabunPSK"/>
      <family val="2"/>
    </font>
    <font>
      <sz val="10"/>
      <name val="Arial"/>
      <family val="2"/>
    </font>
    <font>
      <sz val="11"/>
      <name val="Tahoma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sz val="11"/>
      <color indexed="63"/>
      <name val="Arial"/>
      <family val="2"/>
    </font>
    <font>
      <b/>
      <sz val="16"/>
      <color indexed="8"/>
      <name val="Symbol"/>
      <family val="1"/>
    </font>
    <font>
      <sz val="11"/>
      <color indexed="8"/>
      <name val="Symbol"/>
      <family val="1"/>
    </font>
    <font>
      <sz val="15.5"/>
      <name val="TH SarabunPSK"/>
      <family val="2"/>
    </font>
    <font>
      <sz val="11"/>
      <name val="TH SarabunPSK"/>
      <family val="2"/>
    </font>
    <font>
      <sz val="14"/>
      <color indexed="8"/>
      <name val="TH SarabunPSK"/>
      <family val="2"/>
    </font>
    <font>
      <sz val="14"/>
      <color indexed="8"/>
      <name val="TH Sarabun New"/>
      <family val="2"/>
    </font>
    <font>
      <sz val="14"/>
      <color indexed="8"/>
      <name val="Tahoma"/>
      <family val="2"/>
    </font>
    <font>
      <sz val="14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1"/>
      <name val="Calibri"/>
      <family val="2"/>
    </font>
    <font>
      <sz val="14"/>
      <color theme="1"/>
      <name val="TH SarabunPSK"/>
      <family val="2"/>
    </font>
    <font>
      <sz val="14"/>
      <color theme="1"/>
      <name val="TH Sarabun New"/>
      <family val="2"/>
    </font>
    <font>
      <sz val="14"/>
      <color theme="1"/>
      <name val="Calibri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thin"/>
      <top style="hair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hair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double"/>
      <top style="thin"/>
      <bottom/>
    </border>
    <border>
      <left style="thin"/>
      <right style="double"/>
      <top style="hair"/>
      <bottom style="hair"/>
    </border>
    <border>
      <left/>
      <right style="thin"/>
      <top/>
      <bottom style="hair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hair"/>
    </border>
    <border>
      <left style="thin"/>
      <right style="thin"/>
      <top/>
      <bottom style="thin"/>
    </border>
    <border>
      <left style="thin"/>
      <right style="double"/>
      <top/>
      <bottom style="hair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double"/>
      <bottom/>
    </border>
    <border>
      <left style="thin"/>
      <right/>
      <top/>
      <bottom style="double"/>
    </border>
    <border>
      <left style="thin"/>
      <right style="thin"/>
      <top style="medium"/>
      <bottom/>
    </border>
    <border>
      <left/>
      <right style="thin"/>
      <top style="hair"/>
      <bottom/>
    </border>
    <border>
      <left/>
      <right style="double"/>
      <top style="double"/>
      <bottom style="double"/>
    </border>
    <border>
      <left/>
      <right style="thin"/>
      <top style="medium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double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double"/>
      <right/>
      <top/>
      <bottom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/>
      <right style="double"/>
      <top style="double"/>
      <bottom style="hair"/>
    </border>
    <border>
      <left/>
      <right style="double"/>
      <top style="hair"/>
      <bottom style="hair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>
      <alignment/>
      <protection/>
    </xf>
  </cellStyleXfs>
  <cellXfs count="35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59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0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" fillId="0" borderId="0" xfId="0" applyFont="1" applyAlignment="1">
      <alignment horizontal="right"/>
    </xf>
    <xf numFmtId="187" fontId="58" fillId="0" borderId="0" xfId="0" applyNumberFormat="1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 quotePrefix="1">
      <alignment/>
      <protection locked="0"/>
    </xf>
    <xf numFmtId="187" fontId="6" fillId="0" borderId="0" xfId="44" applyFont="1" applyFill="1" applyAlignment="1" applyProtection="1">
      <alignment/>
      <protection locked="0"/>
    </xf>
    <xf numFmtId="0" fontId="61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188" fontId="6" fillId="0" borderId="0" xfId="44" applyNumberFormat="1" applyFont="1" applyFill="1" applyBorder="1" applyAlignment="1" applyProtection="1">
      <alignment horizontal="center"/>
      <protection locked="0"/>
    </xf>
    <xf numFmtId="0" fontId="13" fillId="0" borderId="13" xfId="62" applyFont="1" applyBorder="1" applyAlignment="1">
      <alignment horizontal="center" vertical="center"/>
      <protection/>
    </xf>
    <xf numFmtId="0" fontId="14" fillId="0" borderId="0" xfId="62" applyFont="1" applyAlignment="1" applyProtection="1">
      <alignment horizontal="center"/>
      <protection locked="0"/>
    </xf>
    <xf numFmtId="187" fontId="14" fillId="0" borderId="0" xfId="44" applyFont="1" applyFill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14" xfId="62" applyFont="1" applyBorder="1" applyAlignment="1">
      <alignment horizontal="center" vertical="center"/>
      <protection/>
    </xf>
    <xf numFmtId="0" fontId="14" fillId="0" borderId="0" xfId="62" applyFont="1" applyAlignment="1">
      <alignment horizontal="left" vertical="center"/>
      <protection/>
    </xf>
    <xf numFmtId="10" fontId="14" fillId="0" borderId="15" xfId="62" applyNumberFormat="1" applyFont="1" applyBorder="1" applyAlignment="1">
      <alignment horizontal="center" vertical="center"/>
      <protection/>
    </xf>
    <xf numFmtId="0" fontId="14" fillId="0" borderId="16" xfId="62" applyFont="1" applyBorder="1" applyAlignment="1">
      <alignment horizontal="center" vertical="center"/>
      <protection/>
    </xf>
    <xf numFmtId="0" fontId="14" fillId="0" borderId="17" xfId="62" applyFont="1" applyBorder="1" applyAlignment="1">
      <alignment horizontal="center" vertical="center"/>
      <protection/>
    </xf>
    <xf numFmtId="0" fontId="14" fillId="0" borderId="18" xfId="62" applyFont="1" applyBorder="1" applyAlignment="1" applyProtection="1">
      <alignment horizontal="center" vertical="center"/>
      <protection locked="0"/>
    </xf>
    <xf numFmtId="187" fontId="14" fillId="0" borderId="0" xfId="62" applyNumberFormat="1" applyFont="1" applyAlignment="1" applyProtection="1">
      <alignment horizontal="center"/>
      <protection locked="0"/>
    </xf>
    <xf numFmtId="187" fontId="14" fillId="0" borderId="16" xfId="44" applyFont="1" applyFill="1" applyBorder="1" applyAlignment="1" applyProtection="1">
      <alignment horizontal="center"/>
      <protection locked="0"/>
    </xf>
    <xf numFmtId="0" fontId="14" fillId="0" borderId="18" xfId="62" applyFont="1" applyBorder="1" applyProtection="1">
      <alignment/>
      <protection locked="0"/>
    </xf>
    <xf numFmtId="187" fontId="14" fillId="0" borderId="19" xfId="44" applyFont="1" applyFill="1" applyBorder="1" applyAlignment="1" applyProtection="1">
      <alignment horizontal="center"/>
      <protection locked="0"/>
    </xf>
    <xf numFmtId="0" fontId="14" fillId="0" borderId="19" xfId="62" applyFont="1" applyBorder="1" applyAlignment="1">
      <alignment horizontal="center" vertical="center"/>
      <protection/>
    </xf>
    <xf numFmtId="189" fontId="14" fillId="0" borderId="17" xfId="62" applyNumberFormat="1" applyFont="1" applyBorder="1" applyAlignment="1">
      <alignment horizontal="center" vertical="center"/>
      <protection/>
    </xf>
    <xf numFmtId="0" fontId="14" fillId="0" borderId="20" xfId="62" applyFont="1" applyBorder="1" applyAlignment="1" applyProtection="1">
      <alignment horizontal="center" vertical="center"/>
      <protection locked="0"/>
    </xf>
    <xf numFmtId="190" fontId="14" fillId="0" borderId="18" xfId="44" applyNumberFormat="1" applyFont="1" applyFill="1" applyBorder="1" applyAlignment="1" applyProtection="1">
      <alignment/>
      <protection locked="0"/>
    </xf>
    <xf numFmtId="187" fontId="14" fillId="0" borderId="0" xfId="62" applyNumberFormat="1" applyFont="1" applyAlignment="1" applyProtection="1">
      <alignment horizontal="left"/>
      <protection locked="0"/>
    </xf>
    <xf numFmtId="0" fontId="14" fillId="0" borderId="0" xfId="62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14" fillId="0" borderId="21" xfId="62" applyFont="1" applyBorder="1" applyAlignment="1">
      <alignment horizontal="left" vertical="center"/>
      <protection/>
    </xf>
    <xf numFmtId="187" fontId="15" fillId="0" borderId="0" xfId="44" applyFont="1" applyFill="1" applyAlignment="1" applyProtection="1">
      <alignment/>
      <protection locked="0"/>
    </xf>
    <xf numFmtId="189" fontId="14" fillId="0" borderId="0" xfId="62" applyNumberFormat="1" applyFont="1" applyAlignment="1" applyProtection="1">
      <alignment horizontal="left"/>
      <protection locked="0"/>
    </xf>
    <xf numFmtId="187" fontId="14" fillId="0" borderId="19" xfId="44" applyFont="1" applyFill="1" applyBorder="1" applyAlignment="1" applyProtection="1">
      <alignment horizontal="center" vertical="center"/>
      <protection locked="0"/>
    </xf>
    <xf numFmtId="0" fontId="14" fillId="0" borderId="20" xfId="62" applyFont="1" applyBorder="1" applyAlignment="1" applyProtection="1">
      <alignment horizontal="left" vertical="center"/>
      <protection locked="0"/>
    </xf>
    <xf numFmtId="0" fontId="14" fillId="0" borderId="0" xfId="62" applyFont="1" applyAlignment="1">
      <alignment horizontal="center" vertical="center"/>
      <protection/>
    </xf>
    <xf numFmtId="0" fontId="14" fillId="0" borderId="21" xfId="62" applyFont="1" applyBorder="1" applyAlignment="1">
      <alignment horizontal="center" vertical="center"/>
      <protection/>
    </xf>
    <xf numFmtId="0" fontId="14" fillId="0" borderId="22" xfId="62" applyFont="1" applyBorder="1" applyAlignment="1">
      <alignment horizontal="center" vertical="top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right" vertical="center"/>
      <protection/>
    </xf>
    <xf numFmtId="0" fontId="14" fillId="0" borderId="24" xfId="62" applyFont="1" applyBorder="1" applyAlignment="1">
      <alignment horizontal="center" vertical="top"/>
      <protection/>
    </xf>
    <xf numFmtId="0" fontId="14" fillId="0" borderId="0" xfId="62" applyFont="1" applyAlignment="1">
      <alignment horizontal="right" vertical="center"/>
      <protection/>
    </xf>
    <xf numFmtId="187" fontId="14" fillId="0" borderId="0" xfId="62" applyNumberFormat="1" applyFont="1" applyAlignment="1">
      <alignment horizontal="center" vertical="center"/>
      <protection/>
    </xf>
    <xf numFmtId="0" fontId="14" fillId="0" borderId="15" xfId="62" applyFont="1" applyBorder="1" applyAlignment="1">
      <alignment horizontal="center" vertical="center"/>
      <protection/>
    </xf>
    <xf numFmtId="190" fontId="14" fillId="0" borderId="0" xfId="62" applyNumberFormat="1" applyFont="1" applyAlignment="1" applyProtection="1">
      <alignment horizontal="left"/>
      <protection locked="0"/>
    </xf>
    <xf numFmtId="189" fontId="14" fillId="0" borderId="18" xfId="62" applyNumberFormat="1" applyFont="1" applyBorder="1" applyProtection="1">
      <alignment/>
      <protection locked="0"/>
    </xf>
    <xf numFmtId="0" fontId="14" fillId="0" borderId="21" xfId="62" applyFont="1" applyBorder="1" applyAlignment="1">
      <alignment horizontal="right" vertical="center"/>
      <protection/>
    </xf>
    <xf numFmtId="189" fontId="14" fillId="0" borderId="21" xfId="62" applyNumberFormat="1" applyFont="1" applyBorder="1" applyAlignment="1">
      <alignment horizontal="center" vertical="center"/>
      <protection/>
    </xf>
    <xf numFmtId="0" fontId="14" fillId="0" borderId="24" xfId="62" applyFont="1" applyBorder="1" applyAlignment="1">
      <alignment horizontal="left"/>
      <protection/>
    </xf>
    <xf numFmtId="0" fontId="14" fillId="0" borderId="25" xfId="62" applyFont="1" applyBorder="1" applyAlignment="1">
      <alignment horizontal="left" vertical="center"/>
      <protection/>
    </xf>
    <xf numFmtId="190" fontId="14" fillId="0" borderId="21" xfId="44" applyNumberFormat="1" applyFont="1" applyFill="1" applyBorder="1" applyAlignment="1" applyProtection="1">
      <alignment horizontal="left" vertical="center"/>
      <protection/>
    </xf>
    <xf numFmtId="187" fontId="14" fillId="0" borderId="21" xfId="44" applyFont="1" applyFill="1" applyBorder="1" applyAlignment="1" applyProtection="1">
      <alignment horizontal="center" vertical="center"/>
      <protection/>
    </xf>
    <xf numFmtId="187" fontId="14" fillId="0" borderId="21" xfId="62" applyNumberFormat="1" applyFont="1" applyBorder="1" applyAlignment="1">
      <alignment horizontal="left" vertical="center"/>
      <protection/>
    </xf>
    <xf numFmtId="0" fontId="14" fillId="0" borderId="15" xfId="62" applyFont="1" applyBorder="1" applyAlignment="1">
      <alignment horizontal="left" vertical="center"/>
      <protection/>
    </xf>
    <xf numFmtId="0" fontId="13" fillId="0" borderId="0" xfId="62" applyFont="1" applyAlignment="1">
      <alignment horizontal="right" vertical="center"/>
      <protection/>
    </xf>
    <xf numFmtId="0" fontId="14" fillId="0" borderId="15" xfId="62" applyFont="1" applyBorder="1">
      <alignment/>
      <protection/>
    </xf>
    <xf numFmtId="0" fontId="14" fillId="0" borderId="0" xfId="62" applyFont="1" applyAlignment="1" applyProtection="1">
      <alignment horizontal="right"/>
      <protection locked="0"/>
    </xf>
    <xf numFmtId="189" fontId="13" fillId="0" borderId="10" xfId="62" applyNumberFormat="1" applyFont="1" applyBorder="1" applyAlignment="1">
      <alignment horizontal="center" vertical="center"/>
      <protection/>
    </xf>
    <xf numFmtId="189" fontId="14" fillId="0" borderId="0" xfId="62" applyNumberFormat="1" applyFont="1" applyAlignment="1" applyProtection="1">
      <alignment horizontal="right"/>
      <protection locked="0"/>
    </xf>
    <xf numFmtId="187" fontId="14" fillId="0" borderId="26" xfId="44" applyFont="1" applyFill="1" applyBorder="1" applyAlignment="1" applyProtection="1">
      <alignment horizontal="center"/>
      <protection locked="0"/>
    </xf>
    <xf numFmtId="0" fontId="14" fillId="0" borderId="27" xfId="62" applyFont="1" applyBorder="1" applyAlignment="1">
      <alignment horizontal="center" vertical="top"/>
      <protection/>
    </xf>
    <xf numFmtId="0" fontId="14" fillId="0" borderId="28" xfId="62" applyFont="1" applyBorder="1" applyAlignment="1">
      <alignment horizontal="center" vertical="center"/>
      <protection/>
    </xf>
    <xf numFmtId="0" fontId="14" fillId="0" borderId="26" xfId="62" applyFont="1" applyBorder="1" applyAlignment="1">
      <alignment horizontal="center" vertical="center"/>
      <protection/>
    </xf>
    <xf numFmtId="0" fontId="14" fillId="0" borderId="29" xfId="62" applyFont="1" applyBorder="1" applyAlignment="1">
      <alignment horizontal="center" vertical="center"/>
      <protection/>
    </xf>
    <xf numFmtId="0" fontId="14" fillId="0" borderId="30" xfId="62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62" applyFont="1" applyAlignment="1" applyProtection="1">
      <alignment horizontal="center"/>
      <protection locked="0"/>
    </xf>
    <xf numFmtId="0" fontId="3" fillId="0" borderId="0" xfId="62" applyFont="1" applyAlignment="1" applyProtection="1">
      <alignment horizontal="right"/>
      <protection locked="0"/>
    </xf>
    <xf numFmtId="187" fontId="3" fillId="0" borderId="0" xfId="44" applyFont="1" applyFill="1" applyAlignment="1" applyProtection="1">
      <alignment horizontal="center"/>
      <protection locked="0"/>
    </xf>
    <xf numFmtId="0" fontId="59" fillId="0" borderId="1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60" fillId="0" borderId="12" xfId="0" applyFont="1" applyBorder="1" applyAlignment="1">
      <alignment/>
    </xf>
    <xf numFmtId="0" fontId="60" fillId="0" borderId="12" xfId="0" applyFont="1" applyBorder="1" applyAlignment="1">
      <alignment horizontal="right" vertical="center"/>
    </xf>
    <xf numFmtId="0" fontId="60" fillId="0" borderId="31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63" fillId="0" borderId="34" xfId="0" applyFont="1" applyBorder="1" applyAlignment="1">
      <alignment horizontal="center" vertical="center"/>
    </xf>
    <xf numFmtId="0" fontId="63" fillId="0" borderId="35" xfId="0" applyFont="1" applyBorder="1" applyAlignment="1">
      <alignment/>
    </xf>
    <xf numFmtId="0" fontId="63" fillId="0" borderId="36" xfId="0" applyFont="1" applyBorder="1" applyAlignment="1">
      <alignment horizontal="center" vertical="center"/>
    </xf>
    <xf numFmtId="0" fontId="63" fillId="0" borderId="37" xfId="0" applyFont="1" applyBorder="1" applyAlignment="1">
      <alignment/>
    </xf>
    <xf numFmtId="0" fontId="62" fillId="0" borderId="37" xfId="0" applyFont="1" applyBorder="1" applyAlignment="1">
      <alignment/>
    </xf>
    <xf numFmtId="0" fontId="62" fillId="0" borderId="38" xfId="0" applyFont="1" applyBorder="1" applyAlignment="1">
      <alignment horizontal="center"/>
    </xf>
    <xf numFmtId="0" fontId="62" fillId="0" borderId="12" xfId="0" applyFont="1" applyBorder="1" applyAlignment="1">
      <alignment/>
    </xf>
    <xf numFmtId="0" fontId="62" fillId="0" borderId="39" xfId="0" applyFont="1" applyBorder="1" applyAlignment="1">
      <alignment/>
    </xf>
    <xf numFmtId="0" fontId="62" fillId="0" borderId="10" xfId="0" applyFont="1" applyBorder="1" applyAlignment="1">
      <alignment/>
    </xf>
    <xf numFmtId="0" fontId="60" fillId="0" borderId="40" xfId="0" applyFont="1" applyBorder="1" applyAlignment="1">
      <alignment/>
    </xf>
    <xf numFmtId="0" fontId="60" fillId="0" borderId="41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2" fillId="0" borderId="42" xfId="0" applyFont="1" applyBorder="1" applyAlignment="1">
      <alignment/>
    </xf>
    <xf numFmtId="0" fontId="60" fillId="0" borderId="35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/>
    </xf>
    <xf numFmtId="0" fontId="60" fillId="0" borderId="43" xfId="0" applyFont="1" applyBorder="1" applyAlignment="1">
      <alignment/>
    </xf>
    <xf numFmtId="0" fontId="60" fillId="0" borderId="43" xfId="0" applyFont="1" applyBorder="1" applyAlignment="1">
      <alignment shrinkToFit="1"/>
    </xf>
    <xf numFmtId="0" fontId="64" fillId="0" borderId="43" xfId="0" applyFont="1" applyBorder="1" applyAlignment="1">
      <alignment shrinkToFit="1"/>
    </xf>
    <xf numFmtId="0" fontId="60" fillId="0" borderId="12" xfId="0" applyFont="1" applyBorder="1" applyAlignment="1">
      <alignment vertical="top"/>
    </xf>
    <xf numFmtId="0" fontId="60" fillId="0" borderId="12" xfId="0" applyFont="1" applyBorder="1" applyAlignment="1">
      <alignment wrapText="1"/>
    </xf>
    <xf numFmtId="0" fontId="60" fillId="0" borderId="12" xfId="0" applyFont="1" applyBorder="1" applyAlignment="1">
      <alignment horizontal="right"/>
    </xf>
    <xf numFmtId="0" fontId="60" fillId="0" borderId="34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top"/>
    </xf>
    <xf numFmtId="187" fontId="62" fillId="0" borderId="47" xfId="42" applyFont="1" applyBorder="1" applyAlignment="1">
      <alignment vertical="top"/>
    </xf>
    <xf numFmtId="187" fontId="62" fillId="0" borderId="48" xfId="0" applyNumberFormat="1" applyFont="1" applyBorder="1" applyAlignment="1">
      <alignment vertical="top"/>
    </xf>
    <xf numFmtId="0" fontId="62" fillId="0" borderId="49" xfId="0" applyFont="1" applyBorder="1" applyAlignment="1">
      <alignment/>
    </xf>
    <xf numFmtId="187" fontId="62" fillId="0" borderId="0" xfId="0" applyNumberFormat="1" applyFont="1" applyAlignment="1">
      <alignment/>
    </xf>
    <xf numFmtId="0" fontId="62" fillId="0" borderId="36" xfId="0" applyFont="1" applyBorder="1" applyAlignment="1">
      <alignment horizontal="center" vertical="top"/>
    </xf>
    <xf numFmtId="0" fontId="62" fillId="0" borderId="12" xfId="0" applyFont="1" applyBorder="1" applyAlignment="1">
      <alignment horizontal="center" vertical="top"/>
    </xf>
    <xf numFmtId="0" fontId="63" fillId="0" borderId="37" xfId="0" applyFont="1" applyBorder="1" applyAlignment="1">
      <alignment horizontal="left" vertical="top" wrapText="1"/>
    </xf>
    <xf numFmtId="187" fontId="62" fillId="0" borderId="19" xfId="42" applyFont="1" applyBorder="1" applyAlignment="1">
      <alignment vertical="top"/>
    </xf>
    <xf numFmtId="187" fontId="62" fillId="0" borderId="19" xfId="0" applyNumberFormat="1" applyFont="1" applyBorder="1" applyAlignment="1">
      <alignment vertical="top"/>
    </xf>
    <xf numFmtId="0" fontId="62" fillId="0" borderId="50" xfId="0" applyFont="1" applyBorder="1" applyAlignment="1">
      <alignment/>
    </xf>
    <xf numFmtId="0" fontId="62" fillId="0" borderId="43" xfId="0" applyFont="1" applyBorder="1" applyAlignment="1">
      <alignment/>
    </xf>
    <xf numFmtId="0" fontId="62" fillId="0" borderId="51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52" xfId="0" applyFont="1" applyBorder="1" applyAlignment="1">
      <alignment/>
    </xf>
    <xf numFmtId="0" fontId="62" fillId="0" borderId="53" xfId="0" applyFont="1" applyBorder="1" applyAlignment="1">
      <alignment/>
    </xf>
    <xf numFmtId="0" fontId="62" fillId="0" borderId="54" xfId="0" applyFont="1" applyBorder="1" applyAlignment="1">
      <alignment/>
    </xf>
    <xf numFmtId="0" fontId="62" fillId="0" borderId="55" xfId="0" applyFont="1" applyBorder="1" applyAlignment="1">
      <alignment/>
    </xf>
    <xf numFmtId="0" fontId="62" fillId="0" borderId="56" xfId="0" applyFont="1" applyBorder="1" applyAlignment="1">
      <alignment/>
    </xf>
    <xf numFmtId="187" fontId="60" fillId="0" borderId="57" xfId="0" applyNumberFormat="1" applyFont="1" applyBorder="1" applyAlignment="1">
      <alignment/>
    </xf>
    <xf numFmtId="0" fontId="60" fillId="0" borderId="58" xfId="0" applyFont="1" applyBorder="1" applyAlignment="1">
      <alignment horizontal="center" vertical="center"/>
    </xf>
    <xf numFmtId="0" fontId="60" fillId="0" borderId="59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 wrapText="1"/>
    </xf>
    <xf numFmtId="0" fontId="60" fillId="0" borderId="60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61" xfId="0" applyFont="1" applyBorder="1" applyAlignment="1">
      <alignment horizontal="center" vertical="center"/>
    </xf>
    <xf numFmtId="187" fontId="62" fillId="0" borderId="62" xfId="42" applyFont="1" applyBorder="1" applyAlignment="1">
      <alignment/>
    </xf>
    <xf numFmtId="191" fontId="62" fillId="0" borderId="62" xfId="42" applyNumberFormat="1" applyFont="1" applyBorder="1" applyAlignment="1">
      <alignment/>
    </xf>
    <xf numFmtId="187" fontId="62" fillId="0" borderId="44" xfId="42" applyFont="1" applyBorder="1" applyAlignment="1">
      <alignment/>
    </xf>
    <xf numFmtId="0" fontId="62" fillId="0" borderId="63" xfId="0" applyFont="1" applyBorder="1" applyAlignment="1">
      <alignment/>
    </xf>
    <xf numFmtId="0" fontId="62" fillId="0" borderId="64" xfId="0" applyFont="1" applyBorder="1" applyAlignment="1">
      <alignment horizontal="center"/>
    </xf>
    <xf numFmtId="187" fontId="62" fillId="0" borderId="19" xfId="42" applyFont="1" applyBorder="1" applyAlignment="1">
      <alignment/>
    </xf>
    <xf numFmtId="0" fontId="62" fillId="0" borderId="64" xfId="0" applyFont="1" applyBorder="1" applyAlignment="1">
      <alignment/>
    </xf>
    <xf numFmtId="0" fontId="62" fillId="0" borderId="17" xfId="0" applyFont="1" applyBorder="1" applyAlignment="1">
      <alignment/>
    </xf>
    <xf numFmtId="0" fontId="60" fillId="0" borderId="51" xfId="0" applyFont="1" applyBorder="1" applyAlignment="1">
      <alignment/>
    </xf>
    <xf numFmtId="0" fontId="62" fillId="0" borderId="65" xfId="0" applyFont="1" applyBorder="1" applyAlignment="1">
      <alignment/>
    </xf>
    <xf numFmtId="0" fontId="62" fillId="0" borderId="40" xfId="0" applyFont="1" applyBorder="1" applyAlignment="1">
      <alignment/>
    </xf>
    <xf numFmtId="0" fontId="62" fillId="0" borderId="66" xfId="0" applyFont="1" applyBorder="1" applyAlignment="1">
      <alignment/>
    </xf>
    <xf numFmtId="0" fontId="62" fillId="0" borderId="67" xfId="0" applyFont="1" applyBorder="1" applyAlignment="1">
      <alignment/>
    </xf>
    <xf numFmtId="0" fontId="9" fillId="0" borderId="43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Alignment="1">
      <alignment/>
    </xf>
    <xf numFmtId="0" fontId="9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9" fillId="0" borderId="6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66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23" fillId="0" borderId="64" xfId="0" applyFont="1" applyBorder="1" applyAlignment="1">
      <alignment horizontal="center" vertical="top"/>
    </xf>
    <xf numFmtId="0" fontId="23" fillId="0" borderId="19" xfId="0" applyFont="1" applyBorder="1" applyAlignment="1">
      <alignment vertical="top"/>
    </xf>
    <xf numFmtId="0" fontId="23" fillId="0" borderId="19" xfId="0" applyFont="1" applyBorder="1" applyAlignment="1">
      <alignment horizontal="center" vertical="top"/>
    </xf>
    <xf numFmtId="0" fontId="23" fillId="0" borderId="50" xfId="0" applyFont="1" applyBorder="1" applyAlignment="1">
      <alignment vertical="top"/>
    </xf>
    <xf numFmtId="0" fontId="62" fillId="0" borderId="19" xfId="0" applyFont="1" applyBorder="1" applyAlignment="1">
      <alignment vertical="top" wrapText="1"/>
    </xf>
    <xf numFmtId="0" fontId="62" fillId="0" borderId="19" xfId="0" applyFont="1" applyBorder="1" applyAlignment="1">
      <alignment horizontal="center" vertical="top"/>
    </xf>
    <xf numFmtId="187" fontId="23" fillId="0" borderId="19" xfId="42" applyFont="1" applyFill="1" applyBorder="1" applyAlignment="1">
      <alignment vertical="top"/>
    </xf>
    <xf numFmtId="0" fontId="62" fillId="0" borderId="19" xfId="0" applyFont="1" applyBorder="1" applyAlignment="1" quotePrefix="1">
      <alignment vertical="top" wrapText="1"/>
    </xf>
    <xf numFmtId="3" fontId="23" fillId="0" borderId="0" xfId="0" applyNumberFormat="1" applyFont="1" applyAlignment="1">
      <alignment/>
    </xf>
    <xf numFmtId="0" fontId="23" fillId="0" borderId="19" xfId="0" applyFont="1" applyBorder="1" applyAlignment="1">
      <alignment vertical="top" wrapText="1"/>
    </xf>
    <xf numFmtId="187" fontId="23" fillId="0" borderId="19" xfId="42" applyFont="1" applyBorder="1" applyAlignment="1">
      <alignment vertical="top"/>
    </xf>
    <xf numFmtId="187" fontId="62" fillId="0" borderId="19" xfId="42" applyFont="1" applyFill="1" applyBorder="1" applyAlignment="1">
      <alignment vertical="top"/>
    </xf>
    <xf numFmtId="0" fontId="62" fillId="0" borderId="19" xfId="0" applyFont="1" applyBorder="1" applyAlignment="1">
      <alignment vertical="top"/>
    </xf>
    <xf numFmtId="187" fontId="23" fillId="0" borderId="37" xfId="42" applyFont="1" applyBorder="1" applyAlignment="1">
      <alignment horizontal="center" vertical="top"/>
    </xf>
    <xf numFmtId="187" fontId="23" fillId="0" borderId="37" xfId="42" applyFont="1" applyFill="1" applyBorder="1" applyAlignment="1">
      <alignment horizontal="center" vertical="top"/>
    </xf>
    <xf numFmtId="0" fontId="23" fillId="0" borderId="72" xfId="0" applyFont="1" applyBorder="1" applyAlignment="1">
      <alignment horizontal="center" vertical="top"/>
    </xf>
    <xf numFmtId="187" fontId="23" fillId="0" borderId="51" xfId="42" applyFont="1" applyBorder="1" applyAlignment="1">
      <alignment horizontal="center" vertical="top"/>
    </xf>
    <xf numFmtId="187" fontId="62" fillId="0" borderId="73" xfId="42" applyFont="1" applyFill="1" applyBorder="1" applyAlignment="1">
      <alignment vertical="top"/>
    </xf>
    <xf numFmtId="187" fontId="62" fillId="0" borderId="16" xfId="42" applyFont="1" applyBorder="1" applyAlignment="1">
      <alignment vertical="top"/>
    </xf>
    <xf numFmtId="187" fontId="23" fillId="0" borderId="51" xfId="42" applyFont="1" applyFill="1" applyBorder="1" applyAlignment="1">
      <alignment horizontal="center" vertical="top"/>
    </xf>
    <xf numFmtId="0" fontId="23" fillId="0" borderId="74" xfId="0" applyFont="1" applyBorder="1" applyAlignment="1">
      <alignment vertical="top"/>
    </xf>
    <xf numFmtId="0" fontId="9" fillId="0" borderId="75" xfId="0" applyFont="1" applyBorder="1" applyAlignment="1">
      <alignment vertical="top"/>
    </xf>
    <xf numFmtId="0" fontId="9" fillId="0" borderId="76" xfId="0" applyFont="1" applyBorder="1" applyAlignment="1">
      <alignment horizontal="center" vertical="top" wrapText="1"/>
    </xf>
    <xf numFmtId="0" fontId="9" fillId="0" borderId="76" xfId="0" applyFont="1" applyBorder="1" applyAlignment="1">
      <alignment horizontal="center" vertical="top"/>
    </xf>
    <xf numFmtId="0" fontId="9" fillId="0" borderId="76" xfId="0" applyFont="1" applyBorder="1" applyAlignment="1">
      <alignment vertical="top"/>
    </xf>
    <xf numFmtId="187" fontId="9" fillId="0" borderId="76" xfId="42" applyFont="1" applyBorder="1" applyAlignment="1">
      <alignment vertical="top"/>
    </xf>
    <xf numFmtId="0" fontId="9" fillId="0" borderId="77" xfId="0" applyFont="1" applyBorder="1" applyAlignment="1">
      <alignment/>
    </xf>
    <xf numFmtId="0" fontId="9" fillId="0" borderId="0" xfId="0" applyFont="1" applyAlignment="1">
      <alignment/>
    </xf>
    <xf numFmtId="0" fontId="60" fillId="0" borderId="78" xfId="0" applyFont="1" applyBorder="1" applyAlignment="1">
      <alignment horizontal="center"/>
    </xf>
    <xf numFmtId="0" fontId="60" fillId="0" borderId="69" xfId="0" applyFont="1" applyBorder="1" applyAlignment="1">
      <alignment horizontal="center"/>
    </xf>
    <xf numFmtId="0" fontId="60" fillId="0" borderId="70" xfId="0" applyFont="1" applyBorder="1" applyAlignment="1">
      <alignment horizontal="center"/>
    </xf>
    <xf numFmtId="0" fontId="60" fillId="0" borderId="79" xfId="0" applyFont="1" applyBorder="1" applyAlignment="1">
      <alignment horizontal="center"/>
    </xf>
    <xf numFmtId="0" fontId="60" fillId="0" borderId="71" xfId="0" applyFont="1" applyBorder="1" applyAlignment="1">
      <alignment horizontal="center"/>
    </xf>
    <xf numFmtId="0" fontId="65" fillId="0" borderId="80" xfId="0" applyFont="1" applyBorder="1" applyAlignment="1" quotePrefix="1">
      <alignment vertical="center"/>
    </xf>
    <xf numFmtId="187" fontId="23" fillId="0" borderId="51" xfId="42" applyFont="1" applyBorder="1" applyAlignment="1">
      <alignment horizontal="center"/>
    </xf>
    <xf numFmtId="187" fontId="23" fillId="0" borderId="51" xfId="42" applyFont="1" applyFill="1" applyBorder="1" applyAlignment="1">
      <alignment horizontal="center"/>
    </xf>
    <xf numFmtId="187" fontId="23" fillId="0" borderId="17" xfId="42" applyFont="1" applyFill="1" applyBorder="1" applyAlignment="1">
      <alignment/>
    </xf>
    <xf numFmtId="0" fontId="60" fillId="0" borderId="45" xfId="0" applyFont="1" applyBorder="1" applyAlignment="1">
      <alignment horizontal="center"/>
    </xf>
    <xf numFmtId="0" fontId="60" fillId="0" borderId="64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187" fontId="23" fillId="0" borderId="81" xfId="42" applyFont="1" applyBorder="1" applyAlignment="1">
      <alignment horizontal="center"/>
    </xf>
    <xf numFmtId="187" fontId="23" fillId="0" borderId="81" xfId="42" applyFont="1" applyFill="1" applyBorder="1" applyAlignment="1">
      <alignment horizontal="center"/>
    </xf>
    <xf numFmtId="187" fontId="23" fillId="0" borderId="38" xfId="42" applyFont="1" applyFill="1" applyBorder="1" applyAlignment="1">
      <alignment/>
    </xf>
    <xf numFmtId="187" fontId="23" fillId="0" borderId="38" xfId="42" applyFont="1" applyFill="1" applyBorder="1" applyAlignment="1">
      <alignment vertical="top"/>
    </xf>
    <xf numFmtId="0" fontId="62" fillId="0" borderId="19" xfId="0" applyFont="1" applyBorder="1" applyAlignment="1" quotePrefix="1">
      <alignment vertical="top"/>
    </xf>
    <xf numFmtId="187" fontId="65" fillId="0" borderId="36" xfId="42" applyFont="1" applyBorder="1" applyAlignment="1">
      <alignment vertical="top"/>
    </xf>
    <xf numFmtId="187" fontId="65" fillId="0" borderId="19" xfId="42" applyFont="1" applyBorder="1" applyAlignment="1">
      <alignment vertical="top"/>
    </xf>
    <xf numFmtId="187" fontId="9" fillId="0" borderId="38" xfId="42" applyFont="1" applyFill="1" applyBorder="1" applyAlignment="1">
      <alignment vertical="top"/>
    </xf>
    <xf numFmtId="0" fontId="60" fillId="0" borderId="36" xfId="0" applyFont="1" applyBorder="1" applyAlignment="1">
      <alignment horizontal="left" vertical="top"/>
    </xf>
    <xf numFmtId="187" fontId="65" fillId="0" borderId="19" xfId="0" applyNumberFormat="1" applyFont="1" applyBorder="1" applyAlignment="1">
      <alignment vertical="top"/>
    </xf>
    <xf numFmtId="187" fontId="65" fillId="0" borderId="19" xfId="42" applyFont="1" applyBorder="1" applyAlignment="1">
      <alignment horizontal="right" vertical="top"/>
    </xf>
    <xf numFmtId="187" fontId="23" fillId="0" borderId="19" xfId="0" applyNumberFormat="1" applyFont="1" applyBorder="1" applyAlignment="1">
      <alignment vertical="top"/>
    </xf>
    <xf numFmtId="187" fontId="62" fillId="0" borderId="38" xfId="0" applyNumberFormat="1" applyFont="1" applyBorder="1" applyAlignment="1">
      <alignment vertical="top"/>
    </xf>
    <xf numFmtId="0" fontId="9" fillId="0" borderId="36" xfId="0" applyFont="1" applyBorder="1" applyAlignment="1">
      <alignment horizontal="left" vertical="top"/>
    </xf>
    <xf numFmtId="187" fontId="23" fillId="0" borderId="19" xfId="42" applyFont="1" applyFill="1" applyBorder="1" applyAlignment="1">
      <alignment horizontal="left" vertical="top" wrapText="1"/>
    </xf>
    <xf numFmtId="187" fontId="23" fillId="0" borderId="19" xfId="42" applyFont="1" applyBorder="1" applyAlignment="1">
      <alignment horizontal="center" vertical="top"/>
    </xf>
    <xf numFmtId="0" fontId="23" fillId="0" borderId="19" xfId="0" applyFont="1" applyBorder="1" applyAlignment="1" quotePrefix="1">
      <alignment vertical="top"/>
    </xf>
    <xf numFmtId="0" fontId="23" fillId="0" borderId="19" xfId="0" applyFont="1" applyBorder="1" applyAlignment="1">
      <alignment horizontal="center" vertical="top" wrapText="1"/>
    </xf>
    <xf numFmtId="0" fontId="23" fillId="0" borderId="19" xfId="0" applyFont="1" applyBorder="1" applyAlignment="1" quotePrefix="1">
      <alignment horizontal="left" vertical="top"/>
    </xf>
    <xf numFmtId="0" fontId="23" fillId="0" borderId="19" xfId="0" applyFont="1" applyBorder="1" applyAlignment="1" quotePrefix="1">
      <alignment horizontal="left" vertical="top" wrapText="1"/>
    </xf>
    <xf numFmtId="187" fontId="65" fillId="0" borderId="39" xfId="42" applyFont="1" applyBorder="1" applyAlignment="1">
      <alignment vertical="top"/>
    </xf>
    <xf numFmtId="0" fontId="60" fillId="0" borderId="37" xfId="0" applyFont="1" applyBorder="1" applyAlignment="1">
      <alignment vertical="center"/>
    </xf>
    <xf numFmtId="0" fontId="65" fillId="0" borderId="68" xfId="0" applyFont="1" applyBorder="1" applyAlignment="1" quotePrefix="1">
      <alignment vertical="center"/>
    </xf>
    <xf numFmtId="0" fontId="60" fillId="0" borderId="19" xfId="0" applyFont="1" applyBorder="1" applyAlignment="1">
      <alignment horizontal="left" vertical="top"/>
    </xf>
    <xf numFmtId="187" fontId="60" fillId="0" borderId="32" xfId="0" applyNumberFormat="1" applyFont="1" applyBorder="1" applyAlignment="1">
      <alignment/>
    </xf>
    <xf numFmtId="0" fontId="60" fillId="0" borderId="82" xfId="0" applyFont="1" applyBorder="1" applyAlignment="1">
      <alignment/>
    </xf>
    <xf numFmtId="0" fontId="60" fillId="0" borderId="0" xfId="0" applyFont="1" applyAlignment="1">
      <alignment/>
    </xf>
    <xf numFmtId="0" fontId="60" fillId="0" borderId="32" xfId="0" applyFont="1" applyBorder="1" applyAlignment="1">
      <alignment horizontal="center" vertical="center"/>
    </xf>
    <xf numFmtId="0" fontId="60" fillId="0" borderId="31" xfId="0" applyFont="1" applyBorder="1" applyAlignment="1">
      <alignment vertical="center"/>
    </xf>
    <xf numFmtId="0" fontId="60" fillId="0" borderId="32" xfId="0" applyFont="1" applyBorder="1" applyAlignment="1">
      <alignment vertical="center"/>
    </xf>
    <xf numFmtId="187" fontId="9" fillId="0" borderId="19" xfId="42" applyFont="1" applyBorder="1" applyAlignment="1">
      <alignment horizontal="left" vertical="top"/>
    </xf>
    <xf numFmtId="0" fontId="20" fillId="0" borderId="0" xfId="62" applyFont="1" applyAlignment="1" applyProtection="1">
      <alignment horizontal="left"/>
      <protection locked="0"/>
    </xf>
    <xf numFmtId="0" fontId="20" fillId="0" borderId="0" xfId="62" applyFont="1" applyAlignment="1" applyProtection="1">
      <alignment horizontal="center"/>
      <protection locked="0"/>
    </xf>
    <xf numFmtId="0" fontId="20" fillId="0" borderId="0" xfId="62" applyFont="1" applyAlignment="1" applyProtection="1">
      <alignment horizontal="right"/>
      <protection locked="0"/>
    </xf>
    <xf numFmtId="187" fontId="20" fillId="0" borderId="0" xfId="44" applyFont="1" applyFill="1" applyAlignment="1" applyProtection="1">
      <alignment horizontal="center"/>
      <protection locked="0"/>
    </xf>
    <xf numFmtId="0" fontId="64" fillId="0" borderId="0" xfId="0" applyFont="1" applyAlignment="1">
      <alignment/>
    </xf>
    <xf numFmtId="0" fontId="20" fillId="0" borderId="0" xfId="62" applyFont="1" applyProtection="1">
      <alignment/>
      <protection locked="0"/>
    </xf>
    <xf numFmtId="187" fontId="66" fillId="0" borderId="19" xfId="42" applyFont="1" applyFill="1" applyBorder="1" applyAlignment="1">
      <alignment vertical="top"/>
    </xf>
    <xf numFmtId="187" fontId="65" fillId="0" borderId="38" xfId="42" applyFont="1" applyFill="1" applyBorder="1" applyAlignment="1">
      <alignment vertical="top"/>
    </xf>
    <xf numFmtId="0" fontId="66" fillId="0" borderId="50" xfId="0" applyFont="1" applyBorder="1" applyAlignment="1">
      <alignment/>
    </xf>
    <xf numFmtId="0" fontId="66" fillId="0" borderId="0" xfId="0" applyFont="1" applyAlignment="1">
      <alignment/>
    </xf>
    <xf numFmtId="187" fontId="66" fillId="0" borderId="19" xfId="42" applyFont="1" applyBorder="1" applyAlignment="1">
      <alignment vertical="top"/>
    </xf>
    <xf numFmtId="187" fontId="65" fillId="0" borderId="79" xfId="0" applyNumberFormat="1" applyFont="1" applyBorder="1" applyAlignment="1">
      <alignment vertical="top"/>
    </xf>
    <xf numFmtId="0" fontId="66" fillId="0" borderId="67" xfId="0" applyFont="1" applyBorder="1" applyAlignment="1">
      <alignment/>
    </xf>
    <xf numFmtId="0" fontId="60" fillId="0" borderId="19" xfId="0" applyFont="1" applyBorder="1" applyAlignment="1">
      <alignment vertical="top"/>
    </xf>
    <xf numFmtId="0" fontId="9" fillId="0" borderId="83" xfId="0" applyFont="1" applyBorder="1" applyAlignment="1" quotePrefix="1">
      <alignment vertical="center"/>
    </xf>
    <xf numFmtId="187" fontId="65" fillId="0" borderId="55" xfId="42" applyFont="1" applyBorder="1" applyAlignment="1">
      <alignment vertical="top"/>
    </xf>
    <xf numFmtId="0" fontId="9" fillId="0" borderId="44" xfId="0" applyFont="1" applyBorder="1" applyAlignment="1">
      <alignment horizontal="left" vertical="center"/>
    </xf>
    <xf numFmtId="0" fontId="23" fillId="0" borderId="84" xfId="0" applyFont="1" applyBorder="1" applyAlignment="1">
      <alignment horizontal="center" vertical="top"/>
    </xf>
    <xf numFmtId="0" fontId="23" fillId="0" borderId="73" xfId="0" applyFont="1" applyBorder="1" applyAlignment="1">
      <alignment vertical="top" wrapText="1"/>
    </xf>
    <xf numFmtId="0" fontId="23" fillId="0" borderId="73" xfId="0" applyFont="1" applyBorder="1" applyAlignment="1">
      <alignment horizontal="center" vertical="top"/>
    </xf>
    <xf numFmtId="187" fontId="23" fillId="0" borderId="73" xfId="42" applyFont="1" applyBorder="1" applyAlignment="1">
      <alignment vertical="top"/>
    </xf>
    <xf numFmtId="187" fontId="9" fillId="0" borderId="73" xfId="42" applyFont="1" applyBorder="1" applyAlignment="1">
      <alignment vertical="top"/>
    </xf>
    <xf numFmtId="0" fontId="23" fillId="0" borderId="85" xfId="0" applyFont="1" applyBorder="1" applyAlignment="1">
      <alignment/>
    </xf>
    <xf numFmtId="0" fontId="14" fillId="0" borderId="86" xfId="62" applyFont="1" applyBorder="1" applyAlignment="1" applyProtection="1">
      <alignment horizontal="center"/>
      <protection locked="0"/>
    </xf>
    <xf numFmtId="0" fontId="14" fillId="0" borderId="87" xfId="62" applyFont="1" applyBorder="1" applyAlignment="1" applyProtection="1">
      <alignment horizontal="center"/>
      <protection locked="0"/>
    </xf>
    <xf numFmtId="0" fontId="59" fillId="0" borderId="0" xfId="0" applyFont="1" applyAlignment="1">
      <alignment horizontal="right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right"/>
    </xf>
    <xf numFmtId="0" fontId="60" fillId="0" borderId="68" xfId="0" applyFont="1" applyBorder="1" applyAlignment="1">
      <alignment horizontal="center" vertical="center"/>
    </xf>
    <xf numFmtId="0" fontId="60" fillId="0" borderId="65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66" xfId="0" applyFont="1" applyBorder="1" applyAlignment="1">
      <alignment horizontal="center" vertical="center"/>
    </xf>
    <xf numFmtId="0" fontId="60" fillId="0" borderId="88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88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60" fillId="0" borderId="41" xfId="0" applyFont="1" applyBorder="1" applyAlignment="1">
      <alignment horizontal="right"/>
    </xf>
    <xf numFmtId="0" fontId="60" fillId="0" borderId="12" xfId="0" applyFont="1" applyBorder="1" applyAlignment="1">
      <alignment horizontal="left" vertical="top" wrapText="1"/>
    </xf>
    <xf numFmtId="0" fontId="60" fillId="0" borderId="43" xfId="0" applyFont="1" applyBorder="1" applyAlignment="1">
      <alignment horizontal="left" vertical="center" shrinkToFit="1"/>
    </xf>
    <xf numFmtId="0" fontId="60" fillId="0" borderId="12" xfId="0" applyFont="1" applyBorder="1" applyAlignment="1">
      <alignment horizontal="left" wrapText="1"/>
    </xf>
    <xf numFmtId="0" fontId="63" fillId="0" borderId="89" xfId="0" applyFont="1" applyBorder="1" applyAlignment="1">
      <alignment horizontal="left" vertical="top" wrapText="1"/>
    </xf>
    <xf numFmtId="0" fontId="63" fillId="0" borderId="90" xfId="0" applyFont="1" applyBorder="1" applyAlignment="1">
      <alignment horizontal="left" vertical="top" wrapText="1"/>
    </xf>
    <xf numFmtId="0" fontId="62" fillId="0" borderId="79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0" fillId="0" borderId="59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0" borderId="82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/>
    </xf>
    <xf numFmtId="0" fontId="59" fillId="0" borderId="91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187" fontId="62" fillId="0" borderId="92" xfId="42" applyFont="1" applyBorder="1" applyAlignment="1">
      <alignment horizontal="center" vertical="top"/>
    </xf>
    <xf numFmtId="187" fontId="62" fillId="0" borderId="93" xfId="42" applyFont="1" applyBorder="1" applyAlignment="1">
      <alignment horizontal="center" vertical="top"/>
    </xf>
    <xf numFmtId="187" fontId="62" fillId="0" borderId="38" xfId="0" applyNumberFormat="1" applyFont="1" applyBorder="1" applyAlignment="1">
      <alignment horizontal="center"/>
    </xf>
    <xf numFmtId="187" fontId="62" fillId="0" borderId="37" xfId="0" applyNumberFormat="1" applyFont="1" applyBorder="1" applyAlignment="1">
      <alignment horizontal="center"/>
    </xf>
    <xf numFmtId="187" fontId="60" fillId="0" borderId="92" xfId="42" applyFont="1" applyBorder="1" applyAlignment="1">
      <alignment horizontal="center"/>
    </xf>
    <xf numFmtId="187" fontId="60" fillId="0" borderId="93" xfId="42" applyFont="1" applyBorder="1" applyAlignment="1">
      <alignment horizontal="center"/>
    </xf>
    <xf numFmtId="187" fontId="60" fillId="0" borderId="79" xfId="42" applyFont="1" applyBorder="1" applyAlignment="1">
      <alignment horizontal="center"/>
    </xf>
    <xf numFmtId="187" fontId="60" fillId="0" borderId="40" xfId="42" applyFont="1" applyBorder="1" applyAlignment="1">
      <alignment horizontal="center"/>
    </xf>
    <xf numFmtId="0" fontId="62" fillId="0" borderId="92" xfId="0" applyFont="1" applyBorder="1" applyAlignment="1">
      <alignment horizontal="center"/>
    </xf>
    <xf numFmtId="0" fontId="62" fillId="0" borderId="94" xfId="0" applyFont="1" applyBorder="1" applyAlignment="1">
      <alignment horizontal="center"/>
    </xf>
    <xf numFmtId="0" fontId="68" fillId="0" borderId="0" xfId="0" applyFont="1" applyAlignment="1">
      <alignment horizontal="center"/>
    </xf>
    <xf numFmtId="187" fontId="62" fillId="0" borderId="79" xfId="0" applyNumberFormat="1" applyFont="1" applyBorder="1" applyAlignment="1">
      <alignment horizontal="center"/>
    </xf>
    <xf numFmtId="187" fontId="62" fillId="0" borderId="40" xfId="0" applyNumberFormat="1" applyFont="1" applyBorder="1" applyAlignment="1">
      <alignment horizontal="center"/>
    </xf>
    <xf numFmtId="0" fontId="60" fillId="0" borderId="92" xfId="0" applyFont="1" applyBorder="1" applyAlignment="1">
      <alignment horizontal="center"/>
    </xf>
    <xf numFmtId="0" fontId="60" fillId="0" borderId="94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0" fontId="62" fillId="0" borderId="95" xfId="0" applyFont="1" applyBorder="1" applyAlignment="1">
      <alignment horizontal="center"/>
    </xf>
    <xf numFmtId="0" fontId="60" fillId="0" borderId="43" xfId="0" applyFont="1" applyBorder="1" applyAlignment="1">
      <alignment horizontal="center" wrapText="1"/>
    </xf>
    <xf numFmtId="0" fontId="20" fillId="0" borderId="0" xfId="62" applyFont="1" applyAlignment="1" applyProtection="1">
      <alignment horizontal="left"/>
      <protection locked="0"/>
    </xf>
    <xf numFmtId="0" fontId="14" fillId="0" borderId="22" xfId="62" applyFont="1" applyBorder="1" applyAlignment="1">
      <alignment horizontal="center" vertical="top"/>
      <protection/>
    </xf>
    <xf numFmtId="0" fontId="14" fillId="0" borderId="24" xfId="62" applyFont="1" applyBorder="1" applyAlignment="1">
      <alignment horizontal="center" vertical="top"/>
      <protection/>
    </xf>
    <xf numFmtId="0" fontId="14" fillId="0" borderId="96" xfId="62" applyFont="1" applyBorder="1" applyAlignment="1">
      <alignment horizontal="center" vertical="top"/>
      <protection/>
    </xf>
    <xf numFmtId="187" fontId="19" fillId="0" borderId="23" xfId="62" applyNumberFormat="1" applyFont="1" applyBorder="1" applyAlignment="1">
      <alignment horizontal="left" vertical="center"/>
      <protection/>
    </xf>
    <xf numFmtId="0" fontId="61" fillId="0" borderId="23" xfId="0" applyFont="1" applyBorder="1" applyAlignment="1">
      <alignment horizontal="left" vertical="center"/>
    </xf>
    <xf numFmtId="0" fontId="61" fillId="0" borderId="25" xfId="0" applyFont="1" applyBorder="1" applyAlignment="1">
      <alignment horizontal="left" vertical="center"/>
    </xf>
    <xf numFmtId="187" fontId="14" fillId="0" borderId="0" xfId="62" applyNumberFormat="1" applyFont="1" applyAlignment="1">
      <alignment horizontal="center" vertical="center"/>
      <protection/>
    </xf>
    <xf numFmtId="0" fontId="14" fillId="0" borderId="0" xfId="62" applyFont="1" applyAlignment="1">
      <alignment horizontal="center" vertical="center"/>
      <protection/>
    </xf>
    <xf numFmtId="0" fontId="14" fillId="0" borderId="15" xfId="62" applyFont="1" applyBorder="1" applyAlignment="1">
      <alignment horizontal="center" vertical="center"/>
      <protection/>
    </xf>
    <xf numFmtId="189" fontId="14" fillId="0" borderId="0" xfId="62" applyNumberFormat="1" applyFont="1" applyAlignment="1">
      <alignment horizontal="center" vertical="center"/>
      <protection/>
    </xf>
    <xf numFmtId="189" fontId="14" fillId="0" borderId="15" xfId="62" applyNumberFormat="1" applyFont="1" applyBorder="1" applyAlignment="1">
      <alignment horizontal="center" vertical="center"/>
      <protection/>
    </xf>
    <xf numFmtId="189" fontId="14" fillId="0" borderId="21" xfId="62" applyNumberFormat="1" applyFont="1" applyBorder="1" applyAlignment="1">
      <alignment horizontal="center" vertical="center"/>
      <protection/>
    </xf>
    <xf numFmtId="189" fontId="14" fillId="0" borderId="97" xfId="62" applyNumberFormat="1" applyFont="1" applyBorder="1" applyAlignment="1">
      <alignment horizontal="center" vertical="center"/>
      <protection/>
    </xf>
    <xf numFmtId="0" fontId="14" fillId="0" borderId="22" xfId="62" applyFont="1" applyBorder="1" applyAlignment="1">
      <alignment horizontal="center" vertical="center"/>
      <protection/>
    </xf>
    <xf numFmtId="0" fontId="14" fillId="0" borderId="23" xfId="62" applyFont="1" applyBorder="1" applyAlignment="1">
      <alignment horizontal="center" vertical="center"/>
      <protection/>
    </xf>
    <xf numFmtId="0" fontId="14" fillId="0" borderId="24" xfId="62" applyFont="1" applyBorder="1" applyAlignment="1">
      <alignment horizontal="center" vertical="center"/>
      <protection/>
    </xf>
    <xf numFmtId="0" fontId="14" fillId="0" borderId="96" xfId="62" applyFont="1" applyBorder="1" applyAlignment="1">
      <alignment horizontal="center" vertical="center"/>
      <protection/>
    </xf>
    <xf numFmtId="0" fontId="14" fillId="0" borderId="21" xfId="62" applyFont="1" applyBorder="1" applyAlignment="1">
      <alignment horizontal="center" vertical="center"/>
      <protection/>
    </xf>
    <xf numFmtId="0" fontId="17" fillId="0" borderId="23" xfId="62" applyFont="1" applyBorder="1" applyAlignment="1">
      <alignment horizontal="center" vertical="center"/>
      <protection/>
    </xf>
    <xf numFmtId="0" fontId="14" fillId="0" borderId="25" xfId="62" applyFont="1" applyBorder="1" applyAlignment="1">
      <alignment horizontal="center"/>
      <protection/>
    </xf>
    <xf numFmtId="0" fontId="14" fillId="0" borderId="15" xfId="62" applyFont="1" applyBorder="1" applyAlignment="1">
      <alignment horizontal="center"/>
      <protection/>
    </xf>
    <xf numFmtId="0" fontId="14" fillId="0" borderId="97" xfId="62" applyFont="1" applyBorder="1" applyAlignment="1">
      <alignment horizontal="center"/>
      <protection/>
    </xf>
    <xf numFmtId="0" fontId="14" fillId="0" borderId="76" xfId="62" applyFont="1" applyBorder="1" applyAlignment="1">
      <alignment horizontal="center"/>
      <protection/>
    </xf>
    <xf numFmtId="0" fontId="13" fillId="0" borderId="22" xfId="62" applyFont="1" applyBorder="1" applyAlignment="1">
      <alignment horizontal="center" vertical="center"/>
      <protection/>
    </xf>
    <xf numFmtId="0" fontId="13" fillId="0" borderId="23" xfId="62" applyFont="1" applyBorder="1" applyAlignment="1">
      <alignment horizontal="center" vertical="center"/>
      <protection/>
    </xf>
    <xf numFmtId="0" fontId="13" fillId="0" borderId="25" xfId="62" applyFont="1" applyBorder="1" applyAlignment="1">
      <alignment horizontal="center" vertical="center"/>
      <protection/>
    </xf>
    <xf numFmtId="0" fontId="13" fillId="0" borderId="96" xfId="62" applyFont="1" applyBorder="1" applyAlignment="1">
      <alignment horizontal="center" vertical="center"/>
      <protection/>
    </xf>
    <xf numFmtId="0" fontId="13" fillId="0" borderId="21" xfId="62" applyFont="1" applyBorder="1" applyAlignment="1">
      <alignment horizontal="center" vertical="center"/>
      <protection/>
    </xf>
    <xf numFmtId="0" fontId="13" fillId="0" borderId="97" xfId="62" applyFont="1" applyBorder="1" applyAlignment="1">
      <alignment horizontal="center" vertical="center"/>
      <protection/>
    </xf>
    <xf numFmtId="0" fontId="18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3" fillId="0" borderId="98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99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3" fillId="0" borderId="100" xfId="62" applyFont="1" applyBorder="1" applyAlignment="1">
      <alignment horizontal="center" vertical="center"/>
      <protection/>
    </xf>
    <xf numFmtId="0" fontId="13" fillId="0" borderId="101" xfId="62" applyFont="1" applyBorder="1" applyAlignment="1">
      <alignment horizontal="center" vertical="center"/>
      <protection/>
    </xf>
    <xf numFmtId="0" fontId="14" fillId="0" borderId="24" xfId="62" applyFont="1" applyBorder="1" applyAlignment="1">
      <alignment horizontal="center"/>
      <protection/>
    </xf>
    <xf numFmtId="0" fontId="14" fillId="0" borderId="96" xfId="62" applyFont="1" applyBorder="1" applyAlignment="1">
      <alignment horizontal="center"/>
      <protection/>
    </xf>
    <xf numFmtId="0" fontId="14" fillId="0" borderId="0" xfId="62" applyFont="1" applyAlignment="1">
      <alignment horizontal="left" vertical="center"/>
      <protection/>
    </xf>
    <xf numFmtId="0" fontId="14" fillId="0" borderId="21" xfId="62" applyFont="1" applyBorder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ตัวอย่างการคำนวณ FACTOR F" xfId="6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21</xdr:row>
      <xdr:rowOff>9525</xdr:rowOff>
    </xdr:from>
    <xdr:to>
      <xdr:col>2</xdr:col>
      <xdr:colOff>0</xdr:colOff>
      <xdr:row>23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657225" y="3724275"/>
          <a:ext cx="114300" cy="352425"/>
        </a:xfrm>
        <a:prstGeom prst="leftBrace">
          <a:avLst>
            <a:gd name="adj" fmla="val -4705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21</xdr:row>
      <xdr:rowOff>28575</xdr:rowOff>
    </xdr:from>
    <xdr:to>
      <xdr:col>9</xdr:col>
      <xdr:colOff>123825</xdr:colOff>
      <xdr:row>23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4352925" y="3743325"/>
          <a:ext cx="76200" cy="3238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mch\Downloads\factor%20F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ttapong\Downloads\31-10-2018-17-09-09_552372646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ร.4 (1)"/>
      <sheetName val="ปร.5 (ก)"/>
      <sheetName val="ปร.5 (ข) "/>
      <sheetName val="ปร.6"/>
      <sheetName val="คำนวน FACTOR F"/>
    </sheetNames>
    <sheetDataSet>
      <sheetData sheetId="0">
        <row r="11">
          <cell r="B11" t="str">
            <v>หมวดค่างานปรับปรุง  </v>
          </cell>
        </row>
        <row r="85">
          <cell r="B85" t="str">
            <v>หมวดค่างานครุภัณฑ์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ร.4(ก)"/>
      <sheetName val="ปร.5"/>
      <sheetName val="ปร.6"/>
      <sheetName val="Factor F "/>
      <sheetName val="Sheet1"/>
    </sheetNames>
    <sheetDataSet>
      <sheetData sheetId="4">
        <row r="2">
          <cell r="G2">
            <v>0</v>
          </cell>
        </row>
        <row r="6">
          <cell r="H6">
            <v>1.3074</v>
          </cell>
        </row>
        <row r="7">
          <cell r="H7">
            <v>1.305</v>
          </cell>
        </row>
        <row r="8">
          <cell r="H8">
            <v>1.3035</v>
          </cell>
        </row>
        <row r="9">
          <cell r="H9">
            <v>1.3003</v>
          </cell>
        </row>
        <row r="10">
          <cell r="H10">
            <v>1.2943</v>
          </cell>
        </row>
        <row r="11">
          <cell r="H11">
            <v>1.2594</v>
          </cell>
        </row>
        <row r="12">
          <cell r="H12">
            <v>1.2518</v>
          </cell>
        </row>
        <row r="13">
          <cell r="H13">
            <v>1.2248</v>
          </cell>
        </row>
        <row r="14">
          <cell r="H14">
            <v>1.2164</v>
          </cell>
        </row>
        <row r="15">
          <cell r="H15">
            <v>1.2161</v>
          </cell>
        </row>
        <row r="16">
          <cell r="H16">
            <v>1.2159</v>
          </cell>
        </row>
        <row r="17">
          <cell r="H17">
            <v>1.2061</v>
          </cell>
        </row>
        <row r="18">
          <cell r="H18">
            <v>1.205</v>
          </cell>
        </row>
        <row r="19">
          <cell r="H19">
            <v>1.205</v>
          </cell>
        </row>
        <row r="20">
          <cell r="H20">
            <v>1.2049</v>
          </cell>
        </row>
        <row r="21">
          <cell r="H21">
            <v>1.2049</v>
          </cell>
        </row>
        <row r="22">
          <cell r="H22">
            <v>1.2023</v>
          </cell>
        </row>
        <row r="23">
          <cell r="H23">
            <v>1.2023</v>
          </cell>
        </row>
        <row r="24">
          <cell r="H24">
            <v>1.2013</v>
          </cell>
        </row>
        <row r="25">
          <cell r="H25">
            <v>1.1951</v>
          </cell>
        </row>
        <row r="26">
          <cell r="H26">
            <v>1.1866</v>
          </cell>
        </row>
        <row r="27">
          <cell r="H27">
            <v>1.1858</v>
          </cell>
        </row>
        <row r="28">
          <cell r="H28">
            <v>1.1853</v>
          </cell>
        </row>
        <row r="29">
          <cell r="H29">
            <v>1.1788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">
      <selection activeCell="C3" sqref="C3"/>
    </sheetView>
  </sheetViews>
  <sheetFormatPr defaultColWidth="9.00390625" defaultRowHeight="15"/>
  <cols>
    <col min="1" max="1" width="7.140625" style="1" customWidth="1"/>
    <col min="2" max="2" width="36.57421875" style="1" customWidth="1"/>
    <col min="3" max="3" width="9.421875" style="1" customWidth="1"/>
    <col min="4" max="4" width="8.57421875" style="1" customWidth="1"/>
    <col min="5" max="6" width="12.7109375" style="1" customWidth="1"/>
    <col min="7" max="7" width="14.140625" style="1" bestFit="1" customWidth="1"/>
    <col min="8" max="8" width="15.421875" style="1" bestFit="1" customWidth="1"/>
    <col min="9" max="9" width="17.421875" style="1" customWidth="1"/>
    <col min="10" max="10" width="13.7109375" style="1" customWidth="1"/>
    <col min="11" max="16384" width="9.00390625" style="1" customWidth="1"/>
  </cols>
  <sheetData>
    <row r="1" spans="1:10" ht="21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23.25">
      <c r="A2" s="265" t="s">
        <v>1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 s="79" customFormat="1" ht="18">
      <c r="A3" s="102" t="s">
        <v>2</v>
      </c>
      <c r="B3" s="102"/>
      <c r="C3" s="102" t="s">
        <v>42</v>
      </c>
      <c r="D3" s="124"/>
      <c r="E3" s="124"/>
      <c r="F3" s="124"/>
      <c r="G3" s="124"/>
      <c r="H3" s="124"/>
      <c r="I3" s="124"/>
      <c r="J3" s="124"/>
    </row>
    <row r="4" spans="1:10" s="79" customFormat="1" ht="18">
      <c r="A4" s="80" t="s">
        <v>3</v>
      </c>
      <c r="B4" s="80"/>
      <c r="C4" s="7" t="s">
        <v>45</v>
      </c>
      <c r="D4" s="7"/>
      <c r="E4" s="7"/>
      <c r="F4" s="7"/>
      <c r="G4" s="92"/>
      <c r="H4" s="92"/>
      <c r="I4" s="92"/>
      <c r="J4" s="92"/>
    </row>
    <row r="5" spans="1:10" s="79" customFormat="1" ht="18">
      <c r="A5" s="80" t="s">
        <v>18</v>
      </c>
      <c r="B5" s="80"/>
      <c r="C5" s="80" t="s">
        <v>43</v>
      </c>
      <c r="D5" s="92"/>
      <c r="E5" s="80"/>
      <c r="F5" s="80" t="s">
        <v>19</v>
      </c>
      <c r="G5" s="80"/>
      <c r="H5" s="80"/>
      <c r="I5" s="80"/>
      <c r="J5" s="92"/>
    </row>
    <row r="6" spans="1:10" s="79" customFormat="1" ht="18">
      <c r="A6" s="80" t="s">
        <v>4</v>
      </c>
      <c r="B6" s="80"/>
      <c r="C6" s="80" t="s">
        <v>40</v>
      </c>
      <c r="D6" s="92"/>
      <c r="E6" s="80"/>
      <c r="F6" s="80"/>
      <c r="G6" s="80"/>
      <c r="H6" s="80"/>
      <c r="I6" s="80"/>
      <c r="J6" s="92"/>
    </row>
    <row r="7" spans="1:10" s="79" customFormat="1" ht="18">
      <c r="A7" s="80" t="s">
        <v>5</v>
      </c>
      <c r="B7" s="80"/>
      <c r="C7" s="80" t="s">
        <v>20</v>
      </c>
      <c r="D7" s="7"/>
      <c r="E7" s="80" t="s">
        <v>21</v>
      </c>
      <c r="F7" s="80"/>
      <c r="G7" s="80" t="s">
        <v>194</v>
      </c>
      <c r="H7" s="80"/>
      <c r="I7" s="80"/>
      <c r="J7" s="92"/>
    </row>
    <row r="8" spans="1:10" s="79" customFormat="1" ht="18" thickBot="1">
      <c r="A8" s="266" t="s">
        <v>6</v>
      </c>
      <c r="B8" s="266"/>
      <c r="C8" s="266"/>
      <c r="D8" s="266"/>
      <c r="E8" s="266"/>
      <c r="F8" s="266"/>
      <c r="G8" s="266"/>
      <c r="H8" s="266"/>
      <c r="I8" s="266"/>
      <c r="J8" s="266"/>
    </row>
    <row r="9" spans="1:10" s="79" customFormat="1" ht="18" thickTop="1">
      <c r="A9" s="267" t="s">
        <v>7</v>
      </c>
      <c r="B9" s="269" t="s">
        <v>8</v>
      </c>
      <c r="C9" s="269" t="s">
        <v>9</v>
      </c>
      <c r="D9" s="269" t="s">
        <v>10</v>
      </c>
      <c r="E9" s="271" t="s">
        <v>11</v>
      </c>
      <c r="F9" s="271"/>
      <c r="G9" s="271" t="s">
        <v>14</v>
      </c>
      <c r="H9" s="271"/>
      <c r="I9" s="196" t="s">
        <v>15</v>
      </c>
      <c r="J9" s="197" t="s">
        <v>17</v>
      </c>
    </row>
    <row r="10" spans="1:10" s="79" customFormat="1" ht="18" thickBot="1">
      <c r="A10" s="268"/>
      <c r="B10" s="270"/>
      <c r="C10" s="270"/>
      <c r="D10" s="270"/>
      <c r="E10" s="198" t="s">
        <v>12</v>
      </c>
      <c r="F10" s="198" t="s">
        <v>13</v>
      </c>
      <c r="G10" s="198" t="s">
        <v>12</v>
      </c>
      <c r="H10" s="198" t="s">
        <v>13</v>
      </c>
      <c r="I10" s="199" t="s">
        <v>16</v>
      </c>
      <c r="J10" s="200"/>
    </row>
    <row r="11" spans="1:10" s="79" customFormat="1" ht="18" thickTop="1">
      <c r="A11" s="230"/>
      <c r="B11" s="253" t="s">
        <v>132</v>
      </c>
      <c r="C11" s="201"/>
      <c r="D11" s="201"/>
      <c r="E11" s="202"/>
      <c r="F11" s="203"/>
      <c r="G11" s="202"/>
      <c r="H11" s="203"/>
      <c r="I11" s="204"/>
      <c r="J11" s="205"/>
    </row>
    <row r="12" spans="1:10" s="79" customFormat="1" ht="18">
      <c r="A12" s="206"/>
      <c r="B12" s="229" t="s">
        <v>150</v>
      </c>
      <c r="C12" s="207"/>
      <c r="D12" s="207"/>
      <c r="E12" s="208"/>
      <c r="F12" s="209"/>
      <c r="G12" s="208"/>
      <c r="H12" s="209"/>
      <c r="I12" s="210"/>
      <c r="J12" s="123"/>
    </row>
    <row r="13" spans="1:10" s="79" customFormat="1" ht="36">
      <c r="A13" s="118">
        <v>1</v>
      </c>
      <c r="B13" s="175" t="s">
        <v>162</v>
      </c>
      <c r="C13" s="173" t="s">
        <v>49</v>
      </c>
      <c r="D13" s="173">
        <v>1</v>
      </c>
      <c r="E13" s="179"/>
      <c r="F13" s="179"/>
      <c r="G13" s="179"/>
      <c r="H13" s="179"/>
      <c r="I13" s="211"/>
      <c r="J13" s="123"/>
    </row>
    <row r="14" spans="1:10" s="79" customFormat="1" ht="18">
      <c r="A14" s="118">
        <v>2</v>
      </c>
      <c r="B14" s="212" t="s">
        <v>163</v>
      </c>
      <c r="C14" s="173" t="s">
        <v>51</v>
      </c>
      <c r="D14" s="173">
        <v>5</v>
      </c>
      <c r="E14" s="121"/>
      <c r="F14" s="121"/>
      <c r="G14" s="179"/>
      <c r="H14" s="179"/>
      <c r="I14" s="211"/>
      <c r="J14" s="123"/>
    </row>
    <row r="15" spans="1:10" s="79" customFormat="1" ht="18">
      <c r="A15" s="118">
        <v>3</v>
      </c>
      <c r="B15" s="212" t="s">
        <v>164</v>
      </c>
      <c r="C15" s="173" t="s">
        <v>50</v>
      </c>
      <c r="D15" s="173">
        <v>54</v>
      </c>
      <c r="E15" s="121"/>
      <c r="F15" s="121"/>
      <c r="G15" s="179"/>
      <c r="H15" s="179"/>
      <c r="I15" s="211"/>
      <c r="J15" s="123"/>
    </row>
    <row r="16" spans="1:10" s="79" customFormat="1" ht="18">
      <c r="A16" s="118">
        <v>4</v>
      </c>
      <c r="B16" s="212" t="s">
        <v>187</v>
      </c>
      <c r="C16" s="173" t="s">
        <v>50</v>
      </c>
      <c r="D16" s="173">
        <v>15</v>
      </c>
      <c r="E16" s="121"/>
      <c r="F16" s="121"/>
      <c r="G16" s="179"/>
      <c r="H16" s="179"/>
      <c r="I16" s="211"/>
      <c r="J16" s="123"/>
    </row>
    <row r="17" spans="1:10" s="79" customFormat="1" ht="18">
      <c r="A17" s="118">
        <v>5</v>
      </c>
      <c r="B17" s="212" t="s">
        <v>186</v>
      </c>
      <c r="C17" s="173" t="s">
        <v>50</v>
      </c>
      <c r="D17" s="173">
        <v>6</v>
      </c>
      <c r="E17" s="179"/>
      <c r="F17" s="179"/>
      <c r="G17" s="179"/>
      <c r="H17" s="179"/>
      <c r="I17" s="211"/>
      <c r="J17" s="123"/>
    </row>
    <row r="18" spans="1:10" s="248" customFormat="1" ht="18.75">
      <c r="A18" s="213"/>
      <c r="B18" s="214"/>
      <c r="C18" s="214"/>
      <c r="D18" s="214"/>
      <c r="E18" s="214"/>
      <c r="F18" s="214"/>
      <c r="G18" s="245"/>
      <c r="H18" s="214"/>
      <c r="I18" s="246"/>
      <c r="J18" s="247"/>
    </row>
    <row r="19" spans="1:10" s="79" customFormat="1" ht="18">
      <c r="A19" s="216"/>
      <c r="B19" s="231" t="s">
        <v>66</v>
      </c>
      <c r="C19" s="173"/>
      <c r="D19" s="173"/>
      <c r="E19" s="122"/>
      <c r="F19" s="122"/>
      <c r="G19" s="179"/>
      <c r="H19" s="121"/>
      <c r="I19" s="211"/>
      <c r="J19" s="123"/>
    </row>
    <row r="20" spans="1:10" s="79" customFormat="1" ht="18">
      <c r="A20" s="118">
        <v>6</v>
      </c>
      <c r="B20" s="180" t="s">
        <v>173</v>
      </c>
      <c r="C20" s="173" t="s">
        <v>49</v>
      </c>
      <c r="D20" s="173">
        <v>1</v>
      </c>
      <c r="E20" s="121"/>
      <c r="F20" s="121"/>
      <c r="G20" s="179"/>
      <c r="H20" s="121"/>
      <c r="I20" s="211"/>
      <c r="J20" s="123"/>
    </row>
    <row r="21" spans="1:10" s="79" customFormat="1" ht="18">
      <c r="A21" s="118">
        <v>7</v>
      </c>
      <c r="B21" s="180" t="s">
        <v>168</v>
      </c>
      <c r="C21" s="173" t="s">
        <v>49</v>
      </c>
      <c r="D21" s="173">
        <v>1</v>
      </c>
      <c r="E21" s="121"/>
      <c r="F21" s="121"/>
      <c r="G21" s="179"/>
      <c r="H21" s="121"/>
      <c r="I21" s="211"/>
      <c r="J21" s="123"/>
    </row>
    <row r="22" spans="1:10" s="79" customFormat="1" ht="18">
      <c r="A22" s="118">
        <v>8</v>
      </c>
      <c r="B22" s="180" t="s">
        <v>145</v>
      </c>
      <c r="C22" s="173" t="s">
        <v>49</v>
      </c>
      <c r="D22" s="173">
        <v>1</v>
      </c>
      <c r="E22" s="121"/>
      <c r="F22" s="121"/>
      <c r="G22" s="179"/>
      <c r="H22" s="121"/>
      <c r="I22" s="211"/>
      <c r="J22" s="123"/>
    </row>
    <row r="23" spans="1:10" s="79" customFormat="1" ht="18">
      <c r="A23" s="118">
        <v>9</v>
      </c>
      <c r="B23" s="180" t="s">
        <v>169</v>
      </c>
      <c r="C23" s="173" t="s">
        <v>50</v>
      </c>
      <c r="D23" s="173">
        <v>54</v>
      </c>
      <c r="E23" s="121"/>
      <c r="F23" s="121"/>
      <c r="G23" s="179"/>
      <c r="H23" s="121"/>
      <c r="I23" s="211"/>
      <c r="J23" s="123"/>
    </row>
    <row r="24" spans="1:10" s="248" customFormat="1" ht="18.75">
      <c r="A24" s="213"/>
      <c r="B24" s="214"/>
      <c r="C24" s="214"/>
      <c r="D24" s="214"/>
      <c r="E24" s="249"/>
      <c r="F24" s="249"/>
      <c r="G24" s="245"/>
      <c r="H24" s="214"/>
      <c r="I24" s="246"/>
      <c r="J24" s="247"/>
    </row>
    <row r="25" spans="1:10" s="248" customFormat="1" ht="18.75">
      <c r="A25" s="213"/>
      <c r="B25" s="214"/>
      <c r="C25" s="214"/>
      <c r="D25" s="214"/>
      <c r="E25" s="249"/>
      <c r="F25" s="249"/>
      <c r="G25" s="245"/>
      <c r="H25" s="214"/>
      <c r="I25" s="246"/>
      <c r="J25" s="247"/>
    </row>
    <row r="26" spans="1:10" s="79" customFormat="1" ht="18">
      <c r="A26" s="216"/>
      <c r="B26" s="252" t="s">
        <v>174</v>
      </c>
      <c r="C26" s="173"/>
      <c r="D26" s="173"/>
      <c r="E26" s="121"/>
      <c r="F26" s="121"/>
      <c r="G26" s="179"/>
      <c r="H26" s="121"/>
      <c r="I26" s="215"/>
      <c r="J26" s="123"/>
    </row>
    <row r="27" spans="1:10" s="79" customFormat="1" ht="18">
      <c r="A27" s="118">
        <v>10</v>
      </c>
      <c r="B27" s="172" t="s">
        <v>146</v>
      </c>
      <c r="C27" s="173" t="s">
        <v>49</v>
      </c>
      <c r="D27" s="173">
        <v>1</v>
      </c>
      <c r="E27" s="121"/>
      <c r="F27" s="121"/>
      <c r="G27" s="179"/>
      <c r="H27" s="121"/>
      <c r="I27" s="211"/>
      <c r="J27" s="123"/>
    </row>
    <row r="28" spans="1:10" s="79" customFormat="1" ht="18">
      <c r="A28" s="118">
        <v>11</v>
      </c>
      <c r="B28" s="180" t="s">
        <v>147</v>
      </c>
      <c r="C28" s="173" t="s">
        <v>48</v>
      </c>
      <c r="D28" s="173">
        <v>1</v>
      </c>
      <c r="E28" s="121"/>
      <c r="F28" s="121"/>
      <c r="G28" s="179"/>
      <c r="H28" s="121"/>
      <c r="I28" s="211"/>
      <c r="J28" s="123"/>
    </row>
    <row r="29" spans="1:10" s="248" customFormat="1" ht="18.75">
      <c r="A29" s="213"/>
      <c r="B29" s="214"/>
      <c r="C29" s="214"/>
      <c r="D29" s="214"/>
      <c r="E29" s="249"/>
      <c r="F29" s="249"/>
      <c r="G29" s="245"/>
      <c r="H29" s="214"/>
      <c r="I29" s="246"/>
      <c r="J29" s="247"/>
    </row>
    <row r="30" spans="1:10" s="79" customFormat="1" ht="18">
      <c r="A30" s="216"/>
      <c r="B30" s="252" t="s">
        <v>167</v>
      </c>
      <c r="C30" s="173"/>
      <c r="D30" s="173"/>
      <c r="E30" s="121"/>
      <c r="F30" s="121"/>
      <c r="G30" s="179"/>
      <c r="H30" s="121"/>
      <c r="I30" s="211"/>
      <c r="J30" s="123"/>
    </row>
    <row r="31" spans="1:10" s="79" customFormat="1" ht="18">
      <c r="A31" s="118">
        <v>12</v>
      </c>
      <c r="B31" s="172" t="s">
        <v>175</v>
      </c>
      <c r="C31" s="173" t="s">
        <v>50</v>
      </c>
      <c r="D31" s="173">
        <v>54</v>
      </c>
      <c r="E31" s="121"/>
      <c r="F31" s="121"/>
      <c r="G31" s="179"/>
      <c r="H31" s="121"/>
      <c r="I31" s="211"/>
      <c r="J31" s="123"/>
    </row>
    <row r="32" spans="1:10" s="79" customFormat="1" ht="18">
      <c r="A32" s="118">
        <v>13</v>
      </c>
      <c r="B32" s="169" t="s">
        <v>176</v>
      </c>
      <c r="C32" s="170" t="s">
        <v>50</v>
      </c>
      <c r="D32" s="170">
        <v>1</v>
      </c>
      <c r="E32" s="121"/>
      <c r="F32" s="121"/>
      <c r="G32" s="179"/>
      <c r="H32" s="121"/>
      <c r="I32" s="211"/>
      <c r="J32" s="123"/>
    </row>
    <row r="33" spans="1:10" s="79" customFormat="1" ht="36">
      <c r="A33" s="118">
        <v>14</v>
      </c>
      <c r="B33" s="172" t="s">
        <v>177</v>
      </c>
      <c r="C33" s="173" t="s">
        <v>140</v>
      </c>
      <c r="D33" s="173">
        <v>4</v>
      </c>
      <c r="E33" s="121"/>
      <c r="F33" s="121"/>
      <c r="G33" s="179"/>
      <c r="H33" s="121"/>
      <c r="I33" s="211"/>
      <c r="J33" s="123"/>
    </row>
    <row r="34" spans="1:10" s="79" customFormat="1" ht="36">
      <c r="A34" s="118">
        <v>15</v>
      </c>
      <c r="B34" s="172" t="s">
        <v>178</v>
      </c>
      <c r="C34" s="173" t="s">
        <v>50</v>
      </c>
      <c r="D34" s="173">
        <v>1</v>
      </c>
      <c r="E34" s="121"/>
      <c r="F34" s="121"/>
      <c r="G34" s="179"/>
      <c r="H34" s="121"/>
      <c r="I34" s="211"/>
      <c r="J34" s="123"/>
    </row>
    <row r="35" spans="1:10" s="79" customFormat="1" ht="41.25" customHeight="1">
      <c r="A35" s="118">
        <v>16</v>
      </c>
      <c r="B35" s="172" t="s">
        <v>179</v>
      </c>
      <c r="C35" s="173" t="s">
        <v>51</v>
      </c>
      <c r="D35" s="173">
        <v>5</v>
      </c>
      <c r="E35" s="121"/>
      <c r="F35" s="121"/>
      <c r="G35" s="179"/>
      <c r="H35" s="121"/>
      <c r="I35" s="211"/>
      <c r="J35" s="123"/>
    </row>
    <row r="36" spans="1:10" s="79" customFormat="1" ht="18">
      <c r="A36" s="118">
        <v>17</v>
      </c>
      <c r="B36" s="180" t="s">
        <v>180</v>
      </c>
      <c r="C36" s="173" t="s">
        <v>50</v>
      </c>
      <c r="D36" s="173">
        <v>4</v>
      </c>
      <c r="E36" s="121"/>
      <c r="F36" s="121"/>
      <c r="G36" s="179"/>
      <c r="H36" s="121"/>
      <c r="I36" s="211"/>
      <c r="J36" s="123"/>
    </row>
    <row r="37" spans="1:10" s="79" customFormat="1" ht="18">
      <c r="A37" s="118">
        <v>18</v>
      </c>
      <c r="B37" s="180" t="s">
        <v>181</v>
      </c>
      <c r="C37" s="173" t="s">
        <v>50</v>
      </c>
      <c r="D37" s="173">
        <v>1</v>
      </c>
      <c r="E37" s="121"/>
      <c r="F37" s="121"/>
      <c r="G37" s="179"/>
      <c r="H37" s="121"/>
      <c r="I37" s="211"/>
      <c r="J37" s="123"/>
    </row>
    <row r="38" spans="1:10" s="79" customFormat="1" ht="36">
      <c r="A38" s="118">
        <v>19</v>
      </c>
      <c r="B38" s="172" t="s">
        <v>182</v>
      </c>
      <c r="C38" s="173" t="s">
        <v>50</v>
      </c>
      <c r="D38" s="173">
        <v>1</v>
      </c>
      <c r="E38" s="121"/>
      <c r="F38" s="121"/>
      <c r="G38" s="179"/>
      <c r="H38" s="121"/>
      <c r="I38" s="211"/>
      <c r="J38" s="123"/>
    </row>
    <row r="39" spans="1:10" s="79" customFormat="1" ht="18">
      <c r="A39" s="118">
        <v>20</v>
      </c>
      <c r="B39" s="180" t="s">
        <v>183</v>
      </c>
      <c r="C39" s="173" t="s">
        <v>51</v>
      </c>
      <c r="D39" s="173">
        <v>2</v>
      </c>
      <c r="E39" s="121"/>
      <c r="F39" s="121"/>
      <c r="G39" s="179"/>
      <c r="H39" s="121"/>
      <c r="I39" s="211"/>
      <c r="J39" s="123"/>
    </row>
    <row r="40" spans="1:10" s="79" customFormat="1" ht="18.75">
      <c r="A40" s="213"/>
      <c r="B40" s="214"/>
      <c r="C40" s="214"/>
      <c r="D40" s="214"/>
      <c r="E40" s="121"/>
      <c r="F40" s="121"/>
      <c r="G40" s="179"/>
      <c r="H40" s="217"/>
      <c r="I40" s="246"/>
      <c r="J40" s="123"/>
    </row>
    <row r="41" spans="1:10" s="79" customFormat="1" ht="18">
      <c r="A41" s="216"/>
      <c r="B41" s="238" t="s">
        <v>193</v>
      </c>
      <c r="C41" s="218"/>
      <c r="D41" s="218"/>
      <c r="E41" s="121"/>
      <c r="F41" s="121"/>
      <c r="G41" s="179"/>
      <c r="H41" s="217"/>
      <c r="I41" s="211"/>
      <c r="J41" s="123"/>
    </row>
    <row r="42" spans="1:10" s="79" customFormat="1" ht="36">
      <c r="A42" s="118">
        <v>21</v>
      </c>
      <c r="B42" s="172" t="s">
        <v>184</v>
      </c>
      <c r="C42" s="173" t="s">
        <v>50</v>
      </c>
      <c r="D42" s="173">
        <v>1</v>
      </c>
      <c r="E42" s="121"/>
      <c r="F42" s="121"/>
      <c r="G42" s="179"/>
      <c r="H42" s="219"/>
      <c r="I42" s="211"/>
      <c r="J42" s="123"/>
    </row>
    <row r="43" spans="1:10" s="79" customFormat="1" ht="18">
      <c r="A43" s="118">
        <v>22</v>
      </c>
      <c r="B43" s="175" t="s">
        <v>185</v>
      </c>
      <c r="C43" s="173" t="s">
        <v>50</v>
      </c>
      <c r="D43" s="173">
        <v>2</v>
      </c>
      <c r="E43" s="121"/>
      <c r="F43" s="121"/>
      <c r="G43" s="179"/>
      <c r="H43" s="219"/>
      <c r="I43" s="211"/>
      <c r="J43" s="123"/>
    </row>
    <row r="44" spans="1:10" s="248" customFormat="1" ht="18.75">
      <c r="A44" s="213"/>
      <c r="B44" s="214"/>
      <c r="C44" s="214"/>
      <c r="D44" s="214"/>
      <c r="E44" s="249"/>
      <c r="F44" s="249"/>
      <c r="G44" s="245"/>
      <c r="H44" s="217"/>
      <c r="I44" s="246"/>
      <c r="J44" s="247"/>
    </row>
    <row r="45" spans="1:10" s="79" customFormat="1" ht="18">
      <c r="A45" s="221"/>
      <c r="B45" s="238" t="s">
        <v>172</v>
      </c>
      <c r="C45" s="218"/>
      <c r="D45" s="218"/>
      <c r="E45" s="121"/>
      <c r="F45" s="121"/>
      <c r="G45" s="179"/>
      <c r="H45" s="214"/>
      <c r="I45" s="220"/>
      <c r="J45" s="123"/>
    </row>
    <row r="46" spans="1:10" s="79" customFormat="1" ht="36">
      <c r="A46" s="118">
        <v>25</v>
      </c>
      <c r="B46" s="222" t="s">
        <v>151</v>
      </c>
      <c r="C46" s="223" t="s">
        <v>50</v>
      </c>
      <c r="D46" s="170">
        <v>1</v>
      </c>
      <c r="E46" s="121"/>
      <c r="F46" s="121"/>
      <c r="G46" s="179"/>
      <c r="H46" s="178"/>
      <c r="I46" s="220"/>
      <c r="J46" s="123"/>
    </row>
    <row r="47" spans="1:10" s="79" customFormat="1" ht="36">
      <c r="A47" s="118">
        <v>26</v>
      </c>
      <c r="B47" s="222" t="s">
        <v>152</v>
      </c>
      <c r="C47" s="223" t="s">
        <v>50</v>
      </c>
      <c r="D47" s="170">
        <v>1</v>
      </c>
      <c r="E47" s="121"/>
      <c r="F47" s="121"/>
      <c r="G47" s="179"/>
      <c r="H47" s="178"/>
      <c r="I47" s="220"/>
      <c r="J47" s="123"/>
    </row>
    <row r="48" spans="1:10" s="79" customFormat="1" ht="18">
      <c r="A48" s="118">
        <v>27</v>
      </c>
      <c r="B48" s="222" t="s">
        <v>148</v>
      </c>
      <c r="C48" s="223" t="s">
        <v>48</v>
      </c>
      <c r="D48" s="170">
        <v>1</v>
      </c>
      <c r="E48" s="121"/>
      <c r="F48" s="121"/>
      <c r="G48" s="179"/>
      <c r="H48" s="178"/>
      <c r="I48" s="220"/>
      <c r="J48" s="123"/>
    </row>
    <row r="49" spans="1:10" s="79" customFormat="1" ht="18">
      <c r="A49" s="118">
        <v>28</v>
      </c>
      <c r="B49" s="224" t="s">
        <v>52</v>
      </c>
      <c r="C49" s="225" t="s">
        <v>50</v>
      </c>
      <c r="D49" s="170">
        <v>2</v>
      </c>
      <c r="E49" s="121"/>
      <c r="F49" s="121"/>
      <c r="G49" s="179"/>
      <c r="H49" s="178"/>
      <c r="I49" s="220"/>
      <c r="J49" s="123"/>
    </row>
    <row r="50" spans="1:10" s="79" customFormat="1" ht="18">
      <c r="A50" s="118">
        <v>29</v>
      </c>
      <c r="B50" s="224" t="s">
        <v>53</v>
      </c>
      <c r="C50" s="225" t="s">
        <v>50</v>
      </c>
      <c r="D50" s="170">
        <v>1</v>
      </c>
      <c r="E50" s="121"/>
      <c r="F50" s="121"/>
      <c r="G50" s="179"/>
      <c r="H50" s="178"/>
      <c r="I50" s="220"/>
      <c r="J50" s="123"/>
    </row>
    <row r="51" spans="1:10" s="79" customFormat="1" ht="18">
      <c r="A51" s="118">
        <v>30</v>
      </c>
      <c r="B51" s="224" t="s">
        <v>54</v>
      </c>
      <c r="C51" s="225" t="s">
        <v>50</v>
      </c>
      <c r="D51" s="170">
        <v>1</v>
      </c>
      <c r="E51" s="121"/>
      <c r="F51" s="121"/>
      <c r="G51" s="179"/>
      <c r="H51" s="178"/>
      <c r="I51" s="220"/>
      <c r="J51" s="123"/>
    </row>
    <row r="52" spans="1:10" s="79" customFormat="1" ht="18">
      <c r="A52" s="118">
        <v>31</v>
      </c>
      <c r="B52" s="224" t="s">
        <v>55</v>
      </c>
      <c r="C52" s="225" t="s">
        <v>50</v>
      </c>
      <c r="D52" s="170">
        <v>1</v>
      </c>
      <c r="E52" s="121"/>
      <c r="F52" s="121"/>
      <c r="G52" s="179"/>
      <c r="H52" s="178"/>
      <c r="I52" s="220"/>
      <c r="J52" s="123"/>
    </row>
    <row r="53" spans="1:10" s="79" customFormat="1" ht="18">
      <c r="A53" s="118">
        <v>32</v>
      </c>
      <c r="B53" s="226" t="s">
        <v>56</v>
      </c>
      <c r="C53" s="225" t="s">
        <v>50</v>
      </c>
      <c r="D53" s="170">
        <v>1</v>
      </c>
      <c r="E53" s="121"/>
      <c r="F53" s="121"/>
      <c r="G53" s="179"/>
      <c r="H53" s="178"/>
      <c r="I53" s="220"/>
      <c r="J53" s="123"/>
    </row>
    <row r="54" spans="1:10" s="79" customFormat="1" ht="18">
      <c r="A54" s="118">
        <v>33</v>
      </c>
      <c r="B54" s="226" t="s">
        <v>57</v>
      </c>
      <c r="C54" s="225" t="s">
        <v>50</v>
      </c>
      <c r="D54" s="170">
        <v>1</v>
      </c>
      <c r="E54" s="121"/>
      <c r="F54" s="121"/>
      <c r="G54" s="179"/>
      <c r="H54" s="178"/>
      <c r="I54" s="220"/>
      <c r="J54" s="123"/>
    </row>
    <row r="55" spans="1:10" s="79" customFormat="1" ht="18">
      <c r="A55" s="118">
        <v>34</v>
      </c>
      <c r="B55" s="226" t="s">
        <v>58</v>
      </c>
      <c r="C55" s="225" t="s">
        <v>50</v>
      </c>
      <c r="D55" s="170">
        <v>1</v>
      </c>
      <c r="E55" s="121"/>
      <c r="F55" s="121"/>
      <c r="G55" s="179"/>
      <c r="H55" s="178"/>
      <c r="I55" s="220"/>
      <c r="J55" s="123"/>
    </row>
    <row r="56" spans="1:10" s="79" customFormat="1" ht="18">
      <c r="A56" s="118">
        <v>35</v>
      </c>
      <c r="B56" s="226" t="s">
        <v>165</v>
      </c>
      <c r="C56" s="225" t="s">
        <v>48</v>
      </c>
      <c r="D56" s="170">
        <v>1</v>
      </c>
      <c r="E56" s="121"/>
      <c r="F56" s="121"/>
      <c r="G56" s="179"/>
      <c r="H56" s="178"/>
      <c r="I56" s="220"/>
      <c r="J56" s="123"/>
    </row>
    <row r="57" spans="1:10" s="79" customFormat="1" ht="36">
      <c r="A57" s="118">
        <v>36</v>
      </c>
      <c r="B57" s="227" t="s">
        <v>166</v>
      </c>
      <c r="C57" s="225" t="s">
        <v>50</v>
      </c>
      <c r="D57" s="170">
        <v>17</v>
      </c>
      <c r="E57" s="121"/>
      <c r="F57" s="121"/>
      <c r="G57" s="179"/>
      <c r="H57" s="178"/>
      <c r="I57" s="220"/>
      <c r="J57" s="123"/>
    </row>
    <row r="58" spans="1:10" s="79" customFormat="1" ht="18">
      <c r="A58" s="118">
        <v>37</v>
      </c>
      <c r="B58" s="175" t="s">
        <v>149</v>
      </c>
      <c r="C58" s="173" t="s">
        <v>50</v>
      </c>
      <c r="D58" s="173">
        <v>2</v>
      </c>
      <c r="E58" s="121"/>
      <c r="F58" s="121"/>
      <c r="G58" s="179"/>
      <c r="H58" s="178"/>
      <c r="I58" s="220"/>
      <c r="J58" s="123"/>
    </row>
    <row r="59" spans="1:10" s="248" customFormat="1" ht="19.5" thickBot="1">
      <c r="A59" s="228"/>
      <c r="B59" s="254"/>
      <c r="C59" s="254"/>
      <c r="D59" s="254"/>
      <c r="E59" s="254"/>
      <c r="F59" s="254"/>
      <c r="G59" s="254"/>
      <c r="H59" s="254"/>
      <c r="I59" s="250"/>
      <c r="J59" s="251"/>
    </row>
    <row r="60" spans="1:10" s="234" customFormat="1" ht="18.75" thickBot="1" thickTop="1">
      <c r="A60" s="236"/>
      <c r="B60" s="235" t="s">
        <v>44</v>
      </c>
      <c r="C60" s="237"/>
      <c r="D60" s="237"/>
      <c r="E60" s="237"/>
      <c r="F60" s="237"/>
      <c r="G60" s="237"/>
      <c r="H60" s="237"/>
      <c r="I60" s="232"/>
      <c r="J60" s="233"/>
    </row>
    <row r="61" ht="21.75" thickTop="1">
      <c r="I61" s="10"/>
    </row>
  </sheetData>
  <sheetProtection/>
  <mergeCells count="9">
    <mergeCell ref="A1:J1"/>
    <mergeCell ref="A2:J2"/>
    <mergeCell ref="A8:J8"/>
    <mergeCell ref="A9:A10"/>
    <mergeCell ref="B9:B10"/>
    <mergeCell ref="C9:C10"/>
    <mergeCell ref="D9:D10"/>
    <mergeCell ref="E9:F9"/>
    <mergeCell ref="G9:H9"/>
  </mergeCells>
  <printOptions/>
  <pageMargins left="0.4724409448818898" right="0.35433070866141736" top="0.2755905511811024" bottom="0.6299212598425197" header="0.31496062992125984" footer="0.2362204724409449"/>
  <pageSetup fitToHeight="0" fitToWidth="1" horizontalDpi="600" verticalDpi="600" orientation="landscape" paperSize="9" scale="93" r:id="rId1"/>
  <headerFooter>
    <oddFooter>&amp;L&amp;"TH SarabunPSK,Regular"&amp;14                             (ผู้ช่วยศาสตราจารย์ ดร.วราวุธ ติยพงศ์พัฒนา)&amp;C&amp;"TH SarabunPSK,Regular"&amp;14                     (ผู้ช่วยศาสตราจารย์ ดร.สายสุรีย์ ประทีปทองคำ)&amp;R&amp;"TH SarabunPSK,Regular"&amp;14(นางสาวสมจินตนา พุทธมาตย์)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45">
      <selection activeCell="F13" sqref="F13:J34"/>
    </sheetView>
  </sheetViews>
  <sheetFormatPr defaultColWidth="9.00390625" defaultRowHeight="15"/>
  <cols>
    <col min="1" max="1" width="7.140625" style="5" customWidth="1"/>
    <col min="2" max="2" width="36.57421875" style="5" customWidth="1"/>
    <col min="3" max="3" width="9.421875" style="5" customWidth="1"/>
    <col min="4" max="4" width="8.57421875" style="5" customWidth="1"/>
    <col min="5" max="5" width="11.140625" style="5" hidden="1" customWidth="1"/>
    <col min="6" max="9" width="12.7109375" style="5" customWidth="1"/>
    <col min="10" max="10" width="17.421875" style="5" customWidth="1"/>
    <col min="11" max="11" width="13.7109375" style="5" customWidth="1"/>
    <col min="12" max="12" width="9.00390625" style="5" customWidth="1"/>
    <col min="13" max="13" width="11.140625" style="5" hidden="1" customWidth="1"/>
    <col min="14" max="16384" width="9.00390625" style="5" customWidth="1"/>
  </cols>
  <sheetData>
    <row r="1" spans="1:11" ht="21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23.2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s="156" customFormat="1" ht="18">
      <c r="A3" s="154" t="s">
        <v>2</v>
      </c>
      <c r="B3" s="154"/>
      <c r="C3" s="154" t="s">
        <v>42</v>
      </c>
      <c r="D3" s="155"/>
      <c r="E3" s="155"/>
      <c r="F3" s="155"/>
      <c r="G3" s="155"/>
      <c r="H3" s="155"/>
      <c r="I3" s="155"/>
      <c r="J3" s="155"/>
      <c r="K3" s="155"/>
    </row>
    <row r="4" spans="1:11" s="156" customFormat="1" ht="18">
      <c r="A4" s="157" t="s">
        <v>3</v>
      </c>
      <c r="B4" s="157"/>
      <c r="C4" s="8" t="s">
        <v>45</v>
      </c>
      <c r="D4" s="8"/>
      <c r="E4" s="8"/>
      <c r="F4" s="8"/>
      <c r="G4" s="8"/>
      <c r="H4" s="158"/>
      <c r="I4" s="158"/>
      <c r="J4" s="158"/>
      <c r="K4" s="158"/>
    </row>
    <row r="5" spans="1:11" s="156" customFormat="1" ht="18">
      <c r="A5" s="157" t="s">
        <v>18</v>
      </c>
      <c r="B5" s="157"/>
      <c r="C5" s="157" t="s">
        <v>43</v>
      </c>
      <c r="D5" s="158"/>
      <c r="E5" s="158"/>
      <c r="F5" s="157"/>
      <c r="G5" s="157" t="s">
        <v>19</v>
      </c>
      <c r="H5" s="157"/>
      <c r="I5" s="157"/>
      <c r="J5" s="157"/>
      <c r="K5" s="158"/>
    </row>
    <row r="6" spans="1:11" s="156" customFormat="1" ht="18">
      <c r="A6" s="157" t="s">
        <v>4</v>
      </c>
      <c r="B6" s="157"/>
      <c r="C6" s="157" t="s">
        <v>40</v>
      </c>
      <c r="D6" s="158"/>
      <c r="E6" s="158"/>
      <c r="F6" s="157"/>
      <c r="G6" s="157"/>
      <c r="H6" s="157"/>
      <c r="I6" s="157"/>
      <c r="J6" s="157"/>
      <c r="K6" s="158"/>
    </row>
    <row r="7" spans="1:11" s="156" customFormat="1" ht="18">
      <c r="A7" s="157" t="s">
        <v>5</v>
      </c>
      <c r="B7" s="157"/>
      <c r="C7" s="158"/>
      <c r="D7" s="158"/>
      <c r="E7" s="158"/>
      <c r="F7" s="157" t="s">
        <v>20</v>
      </c>
      <c r="G7" s="8"/>
      <c r="H7" s="157" t="s">
        <v>21</v>
      </c>
      <c r="I7" s="157"/>
      <c r="J7" s="157" t="s">
        <v>195</v>
      </c>
      <c r="K7" s="158"/>
    </row>
    <row r="8" spans="1:11" s="156" customFormat="1" ht="18" thickBot="1">
      <c r="A8" s="279" t="s">
        <v>6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</row>
    <row r="9" spans="1:11" s="156" customFormat="1" ht="21.75" customHeight="1" thickTop="1">
      <c r="A9" s="277" t="s">
        <v>7</v>
      </c>
      <c r="B9" s="275" t="s">
        <v>8</v>
      </c>
      <c r="C9" s="275" t="s">
        <v>9</v>
      </c>
      <c r="D9" s="275" t="s">
        <v>10</v>
      </c>
      <c r="E9" s="160"/>
      <c r="F9" s="274" t="s">
        <v>11</v>
      </c>
      <c r="G9" s="274"/>
      <c r="H9" s="274" t="s">
        <v>14</v>
      </c>
      <c r="I9" s="274"/>
      <c r="J9" s="161" t="s">
        <v>15</v>
      </c>
      <c r="K9" s="162" t="s">
        <v>17</v>
      </c>
    </row>
    <row r="10" spans="1:11" s="156" customFormat="1" ht="21.75" customHeight="1" thickBot="1">
      <c r="A10" s="278"/>
      <c r="B10" s="276"/>
      <c r="C10" s="276"/>
      <c r="D10" s="276"/>
      <c r="E10" s="163"/>
      <c r="F10" s="164" t="s">
        <v>12</v>
      </c>
      <c r="G10" s="164" t="s">
        <v>13</v>
      </c>
      <c r="H10" s="164" t="s">
        <v>12</v>
      </c>
      <c r="I10" s="164" t="s">
        <v>13</v>
      </c>
      <c r="J10" s="165" t="s">
        <v>16</v>
      </c>
      <c r="K10" s="166"/>
    </row>
    <row r="11" spans="1:11" s="156" customFormat="1" ht="21.75" customHeight="1" thickTop="1">
      <c r="A11" s="159"/>
      <c r="B11" s="255" t="s">
        <v>126</v>
      </c>
      <c r="C11" s="160"/>
      <c r="D11" s="160"/>
      <c r="E11" s="160"/>
      <c r="F11" s="161"/>
      <c r="G11" s="161"/>
      <c r="H11" s="161"/>
      <c r="I11" s="161"/>
      <c r="J11" s="161"/>
      <c r="K11" s="167"/>
    </row>
    <row r="12" spans="1:11" s="156" customFormat="1" ht="21.75" customHeight="1">
      <c r="A12" s="168"/>
      <c r="B12" s="169" t="s">
        <v>141</v>
      </c>
      <c r="C12" s="170"/>
      <c r="D12" s="170"/>
      <c r="E12" s="121">
        <v>481500</v>
      </c>
      <c r="F12" s="121"/>
      <c r="G12" s="121"/>
      <c r="H12" s="121"/>
      <c r="I12" s="121"/>
      <c r="J12" s="121"/>
      <c r="K12" s="171"/>
    </row>
    <row r="13" spans="1:13" s="156" customFormat="1" ht="18">
      <c r="A13" s="168">
        <v>1</v>
      </c>
      <c r="B13" s="172" t="s">
        <v>59</v>
      </c>
      <c r="C13" s="173" t="s">
        <v>50</v>
      </c>
      <c r="D13" s="173">
        <v>4</v>
      </c>
      <c r="E13" s="121"/>
      <c r="F13" s="174"/>
      <c r="G13" s="121"/>
      <c r="H13" s="121"/>
      <c r="I13" s="121"/>
      <c r="J13" s="121"/>
      <c r="K13" s="171"/>
      <c r="M13" s="174">
        <v>14000</v>
      </c>
    </row>
    <row r="14" spans="1:13" s="156" customFormat="1" ht="36">
      <c r="A14" s="168">
        <v>2</v>
      </c>
      <c r="B14" s="175" t="s">
        <v>133</v>
      </c>
      <c r="C14" s="173" t="s">
        <v>50</v>
      </c>
      <c r="D14" s="173">
        <v>1</v>
      </c>
      <c r="E14" s="121"/>
      <c r="F14" s="174"/>
      <c r="G14" s="121"/>
      <c r="H14" s="121"/>
      <c r="I14" s="121"/>
      <c r="J14" s="121"/>
      <c r="K14" s="171"/>
      <c r="L14" s="176"/>
      <c r="M14" s="174">
        <v>3100</v>
      </c>
    </row>
    <row r="15" spans="1:13" s="156" customFormat="1" ht="18">
      <c r="A15" s="168">
        <v>3</v>
      </c>
      <c r="B15" s="175" t="s">
        <v>134</v>
      </c>
      <c r="C15" s="173" t="s">
        <v>50</v>
      </c>
      <c r="D15" s="173">
        <v>1</v>
      </c>
      <c r="E15" s="121"/>
      <c r="F15" s="174"/>
      <c r="G15" s="121"/>
      <c r="H15" s="121"/>
      <c r="I15" s="121"/>
      <c r="J15" s="121"/>
      <c r="K15" s="171"/>
      <c r="M15" s="174">
        <v>5000</v>
      </c>
    </row>
    <row r="16" spans="1:13" s="156" customFormat="1" ht="18">
      <c r="A16" s="168">
        <v>4</v>
      </c>
      <c r="B16" s="175" t="s">
        <v>135</v>
      </c>
      <c r="C16" s="173" t="s">
        <v>50</v>
      </c>
      <c r="D16" s="173">
        <v>1</v>
      </c>
      <c r="E16" s="121"/>
      <c r="F16" s="174"/>
      <c r="G16" s="121"/>
      <c r="H16" s="121"/>
      <c r="I16" s="121"/>
      <c r="J16" s="121"/>
      <c r="K16" s="171"/>
      <c r="M16" s="174">
        <v>10000</v>
      </c>
    </row>
    <row r="17" spans="1:13" s="156" customFormat="1" ht="36">
      <c r="A17" s="168">
        <v>5</v>
      </c>
      <c r="B17" s="175" t="s">
        <v>136</v>
      </c>
      <c r="C17" s="173" t="s">
        <v>50</v>
      </c>
      <c r="D17" s="173">
        <v>1</v>
      </c>
      <c r="E17" s="121"/>
      <c r="F17" s="174"/>
      <c r="G17" s="121"/>
      <c r="H17" s="121"/>
      <c r="I17" s="121"/>
      <c r="J17" s="121"/>
      <c r="K17" s="171"/>
      <c r="M17" s="174">
        <v>26200</v>
      </c>
    </row>
    <row r="18" spans="1:13" s="156" customFormat="1" ht="36">
      <c r="A18" s="168">
        <v>6</v>
      </c>
      <c r="B18" s="172" t="s">
        <v>64</v>
      </c>
      <c r="C18" s="173" t="s">
        <v>50</v>
      </c>
      <c r="D18" s="173">
        <v>1</v>
      </c>
      <c r="E18" s="121"/>
      <c r="F18" s="174"/>
      <c r="G18" s="121"/>
      <c r="H18" s="121"/>
      <c r="I18" s="121"/>
      <c r="J18" s="121"/>
      <c r="K18" s="171"/>
      <c r="M18" s="174">
        <v>19000</v>
      </c>
    </row>
    <row r="19" spans="1:13" s="156" customFormat="1" ht="18">
      <c r="A19" s="168">
        <v>7</v>
      </c>
      <c r="B19" s="172" t="s">
        <v>61</v>
      </c>
      <c r="C19" s="173" t="s">
        <v>50</v>
      </c>
      <c r="D19" s="173">
        <v>1</v>
      </c>
      <c r="E19" s="121"/>
      <c r="F19" s="174"/>
      <c r="G19" s="121"/>
      <c r="H19" s="121"/>
      <c r="I19" s="121"/>
      <c r="J19" s="121"/>
      <c r="K19" s="171"/>
      <c r="M19" s="174">
        <v>13000</v>
      </c>
    </row>
    <row r="20" spans="1:13" s="156" customFormat="1" ht="36">
      <c r="A20" s="168">
        <v>8</v>
      </c>
      <c r="B20" s="177" t="s">
        <v>65</v>
      </c>
      <c r="C20" s="170" t="s">
        <v>50</v>
      </c>
      <c r="D20" s="170">
        <v>1</v>
      </c>
      <c r="E20" s="121"/>
      <c r="F20" s="174"/>
      <c r="G20" s="121"/>
      <c r="H20" s="121"/>
      <c r="I20" s="121"/>
      <c r="J20" s="121"/>
      <c r="K20" s="171"/>
      <c r="M20" s="174">
        <v>16000</v>
      </c>
    </row>
    <row r="21" spans="1:13" s="156" customFormat="1" ht="18">
      <c r="A21" s="168">
        <v>9</v>
      </c>
      <c r="B21" s="177" t="s">
        <v>62</v>
      </c>
      <c r="C21" s="170" t="s">
        <v>60</v>
      </c>
      <c r="D21" s="170">
        <v>6</v>
      </c>
      <c r="E21" s="121"/>
      <c r="F21" s="174"/>
      <c r="G21" s="121"/>
      <c r="H21" s="121"/>
      <c r="I21" s="121"/>
      <c r="J21" s="121"/>
      <c r="K21" s="171"/>
      <c r="M21" s="174">
        <v>7000</v>
      </c>
    </row>
    <row r="22" spans="1:13" s="156" customFormat="1" ht="18">
      <c r="A22" s="168">
        <v>10</v>
      </c>
      <c r="B22" s="177" t="s">
        <v>63</v>
      </c>
      <c r="C22" s="170" t="s">
        <v>50</v>
      </c>
      <c r="D22" s="170">
        <v>1</v>
      </c>
      <c r="E22" s="178"/>
      <c r="F22" s="174"/>
      <c r="G22" s="121"/>
      <c r="H22" s="178"/>
      <c r="I22" s="178"/>
      <c r="J22" s="121"/>
      <c r="K22" s="171"/>
      <c r="M22" s="174">
        <v>9000</v>
      </c>
    </row>
    <row r="23" spans="1:13" s="156" customFormat="1" ht="36">
      <c r="A23" s="168">
        <v>11</v>
      </c>
      <c r="B23" s="177" t="s">
        <v>144</v>
      </c>
      <c r="C23" s="170" t="s">
        <v>50</v>
      </c>
      <c r="D23" s="170">
        <v>4</v>
      </c>
      <c r="E23" s="178"/>
      <c r="F23" s="174"/>
      <c r="G23" s="121"/>
      <c r="H23" s="178"/>
      <c r="I23" s="178"/>
      <c r="J23" s="121"/>
      <c r="K23" s="171"/>
      <c r="M23" s="174">
        <v>39000</v>
      </c>
    </row>
    <row r="24" spans="1:13" s="156" customFormat="1" ht="36">
      <c r="A24" s="168">
        <v>12</v>
      </c>
      <c r="B24" s="177" t="s">
        <v>171</v>
      </c>
      <c r="C24" s="170" t="s">
        <v>50</v>
      </c>
      <c r="D24" s="170">
        <v>1</v>
      </c>
      <c r="E24" s="178"/>
      <c r="F24" s="174"/>
      <c r="G24" s="121"/>
      <c r="H24" s="178"/>
      <c r="I24" s="178"/>
      <c r="J24" s="121"/>
      <c r="K24" s="171"/>
      <c r="M24" s="174">
        <v>33000</v>
      </c>
    </row>
    <row r="25" spans="1:13" s="156" customFormat="1" ht="36">
      <c r="A25" s="168">
        <v>13</v>
      </c>
      <c r="B25" s="177" t="s">
        <v>143</v>
      </c>
      <c r="C25" s="170" t="s">
        <v>50</v>
      </c>
      <c r="D25" s="170">
        <v>1</v>
      </c>
      <c r="E25" s="178">
        <v>78110</v>
      </c>
      <c r="F25" s="174"/>
      <c r="G25" s="121"/>
      <c r="H25" s="178"/>
      <c r="I25" s="178"/>
      <c r="J25" s="121"/>
      <c r="K25" s="171"/>
      <c r="M25" s="174">
        <v>75000</v>
      </c>
    </row>
    <row r="26" spans="1:13" s="156" customFormat="1" ht="36">
      <c r="A26" s="168">
        <v>14</v>
      </c>
      <c r="B26" s="172" t="s">
        <v>142</v>
      </c>
      <c r="C26" s="173" t="s">
        <v>50</v>
      </c>
      <c r="D26" s="173">
        <v>1</v>
      </c>
      <c r="E26" s="178"/>
      <c r="F26" s="179"/>
      <c r="G26" s="121"/>
      <c r="H26" s="178"/>
      <c r="I26" s="178"/>
      <c r="J26" s="121"/>
      <c r="K26" s="171"/>
      <c r="M26" s="179">
        <v>180000</v>
      </c>
    </row>
    <row r="27" spans="1:13" s="156" customFormat="1" ht="18">
      <c r="A27" s="168">
        <v>15</v>
      </c>
      <c r="B27" s="180" t="s">
        <v>137</v>
      </c>
      <c r="C27" s="173" t="s">
        <v>51</v>
      </c>
      <c r="D27" s="173">
        <v>2</v>
      </c>
      <c r="E27" s="178">
        <v>42000</v>
      </c>
      <c r="F27" s="179"/>
      <c r="G27" s="121"/>
      <c r="H27" s="178"/>
      <c r="I27" s="178"/>
      <c r="J27" s="121"/>
      <c r="K27" s="171"/>
      <c r="M27" s="179">
        <v>120000</v>
      </c>
    </row>
    <row r="28" spans="1:13" s="156" customFormat="1" ht="18">
      <c r="A28" s="168">
        <v>16</v>
      </c>
      <c r="B28" s="180" t="s">
        <v>138</v>
      </c>
      <c r="C28" s="173" t="s">
        <v>50</v>
      </c>
      <c r="D28" s="173">
        <v>15</v>
      </c>
      <c r="E28" s="178"/>
      <c r="F28" s="179"/>
      <c r="G28" s="121"/>
      <c r="H28" s="178"/>
      <c r="I28" s="178"/>
      <c r="J28" s="121"/>
      <c r="K28" s="171"/>
      <c r="M28" s="179">
        <v>1700</v>
      </c>
    </row>
    <row r="29" spans="1:13" s="156" customFormat="1" ht="18">
      <c r="A29" s="168">
        <v>17</v>
      </c>
      <c r="B29" s="180" t="s">
        <v>139</v>
      </c>
      <c r="C29" s="173" t="s">
        <v>50</v>
      </c>
      <c r="D29" s="173">
        <v>6</v>
      </c>
      <c r="E29" s="181">
        <v>84530</v>
      </c>
      <c r="F29" s="179"/>
      <c r="G29" s="121"/>
      <c r="H29" s="178"/>
      <c r="I29" s="178"/>
      <c r="J29" s="121"/>
      <c r="K29" s="171"/>
      <c r="M29" s="179">
        <v>1200</v>
      </c>
    </row>
    <row r="30" spans="1:13" s="156" customFormat="1" ht="36">
      <c r="A30" s="168">
        <v>18</v>
      </c>
      <c r="B30" s="172" t="s">
        <v>170</v>
      </c>
      <c r="C30" s="173" t="s">
        <v>140</v>
      </c>
      <c r="D30" s="173">
        <v>4</v>
      </c>
      <c r="E30" s="181"/>
      <c r="F30" s="179"/>
      <c r="G30" s="121"/>
      <c r="H30" s="181"/>
      <c r="I30" s="182"/>
      <c r="J30" s="121"/>
      <c r="K30" s="171"/>
      <c r="M30" s="179">
        <v>16000</v>
      </c>
    </row>
    <row r="31" spans="1:13" s="156" customFormat="1" ht="18">
      <c r="A31" s="168">
        <v>19</v>
      </c>
      <c r="B31" s="180" t="s">
        <v>192</v>
      </c>
      <c r="C31" s="173" t="s">
        <v>50</v>
      </c>
      <c r="D31" s="173">
        <v>1</v>
      </c>
      <c r="E31" s="181">
        <v>289970</v>
      </c>
      <c r="F31" s="179"/>
      <c r="G31" s="121"/>
      <c r="H31" s="178"/>
      <c r="I31" s="178"/>
      <c r="J31" s="121"/>
      <c r="K31" s="171"/>
      <c r="M31" s="179">
        <v>32000</v>
      </c>
    </row>
    <row r="32" spans="1:13" s="156" customFormat="1" ht="36">
      <c r="A32" s="183">
        <v>20</v>
      </c>
      <c r="B32" s="172" t="s">
        <v>191</v>
      </c>
      <c r="C32" s="173" t="s">
        <v>51</v>
      </c>
      <c r="D32" s="173">
        <v>5</v>
      </c>
      <c r="E32" s="181"/>
      <c r="F32" s="179"/>
      <c r="G32" s="186"/>
      <c r="H32" s="184"/>
      <c r="I32" s="187"/>
      <c r="J32" s="121"/>
      <c r="K32" s="188"/>
      <c r="M32" s="185">
        <v>120000</v>
      </c>
    </row>
    <row r="33" spans="1:11" s="156" customFormat="1" ht="18.75">
      <c r="A33" s="256"/>
      <c r="B33" s="257"/>
      <c r="C33" s="258"/>
      <c r="D33" s="258"/>
      <c r="E33" s="258"/>
      <c r="F33" s="259"/>
      <c r="G33" s="259"/>
      <c r="H33" s="259"/>
      <c r="I33" s="259"/>
      <c r="J33" s="260"/>
      <c r="K33" s="261"/>
    </row>
    <row r="34" spans="1:11" s="195" customFormat="1" ht="18">
      <c r="A34" s="189"/>
      <c r="B34" s="190" t="s">
        <v>44</v>
      </c>
      <c r="C34" s="191"/>
      <c r="D34" s="192"/>
      <c r="E34" s="192"/>
      <c r="F34" s="193"/>
      <c r="G34" s="193"/>
      <c r="H34" s="193"/>
      <c r="I34" s="193"/>
      <c r="J34" s="193"/>
      <c r="K34" s="194"/>
    </row>
    <row r="35" ht="23.25" customHeight="1"/>
  </sheetData>
  <sheetProtection/>
  <mergeCells count="9">
    <mergeCell ref="A1:K1"/>
    <mergeCell ref="A2:K2"/>
    <mergeCell ref="F9:G9"/>
    <mergeCell ref="H9:I9"/>
    <mergeCell ref="B9:B10"/>
    <mergeCell ref="A9:A10"/>
    <mergeCell ref="C9:C10"/>
    <mergeCell ref="D9:D10"/>
    <mergeCell ref="A8:K8"/>
  </mergeCells>
  <printOptions horizontalCentered="1"/>
  <pageMargins left="0.11811023622047245" right="0.11811023622047245" top="0.2755905511811024" bottom="0.9448818897637796" header="0.2362204724409449" footer="0.31496062992125984"/>
  <pageSetup fitToHeight="0" fitToWidth="1" horizontalDpi="600" verticalDpi="600" orientation="landscape" paperSize="9" r:id="rId1"/>
  <headerFooter>
    <oddFooter>&amp;L&amp;"TH SarabunPSK,Regular"&amp;14                                             ประธานกรรมการ&amp;C&amp;"TH SarabunPSK,Regular"&amp;14                                                กรรมการ&amp;R&amp;"TH SarabunPSK,Regular"&amp;14กรรมการและเลขานุการ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0">
      <selection activeCell="D24" sqref="D24:F30"/>
    </sheetView>
  </sheetViews>
  <sheetFormatPr defaultColWidth="9.00390625" defaultRowHeight="15"/>
  <cols>
    <col min="1" max="1" width="8.57421875" style="1" customWidth="1"/>
    <col min="2" max="2" width="12.421875" style="1" customWidth="1"/>
    <col min="3" max="3" width="44.00390625" style="1" customWidth="1"/>
    <col min="4" max="7" width="18.57421875" style="1" customWidth="1"/>
    <col min="8" max="16384" width="9.00390625" style="1" customWidth="1"/>
  </cols>
  <sheetData>
    <row r="1" spans="1:7" ht="22.5" customHeight="1">
      <c r="A1" s="264" t="s">
        <v>22</v>
      </c>
      <c r="B1" s="264"/>
      <c r="C1" s="264"/>
      <c r="D1" s="264"/>
      <c r="E1" s="264"/>
      <c r="F1" s="264"/>
      <c r="G1" s="264"/>
    </row>
    <row r="2" spans="1:7" ht="22.5" customHeight="1">
      <c r="A2" s="265" t="s">
        <v>23</v>
      </c>
      <c r="B2" s="265"/>
      <c r="C2" s="265"/>
      <c r="D2" s="265"/>
      <c r="E2" s="265"/>
      <c r="F2" s="265"/>
      <c r="G2" s="265"/>
    </row>
    <row r="3" spans="1:7" s="79" customFormat="1" ht="22.5" customHeight="1">
      <c r="A3" s="102" t="s">
        <v>2</v>
      </c>
      <c r="B3" s="102"/>
      <c r="C3" s="283" t="s">
        <v>42</v>
      </c>
      <c r="D3" s="283"/>
      <c r="E3" s="283"/>
      <c r="F3" s="283"/>
      <c r="G3" s="283"/>
    </row>
    <row r="4" spans="1:7" s="79" customFormat="1" ht="22.5" customHeight="1">
      <c r="A4" s="105" t="s">
        <v>3</v>
      </c>
      <c r="B4" s="105"/>
      <c r="C4" s="282" t="s">
        <v>45</v>
      </c>
      <c r="D4" s="282"/>
      <c r="E4" s="282"/>
      <c r="F4" s="282"/>
      <c r="G4" s="282"/>
    </row>
    <row r="5" spans="1:7" s="79" customFormat="1" ht="22.5" customHeight="1">
      <c r="A5" s="80" t="s">
        <v>18</v>
      </c>
      <c r="B5" s="80"/>
      <c r="C5" s="80" t="s">
        <v>41</v>
      </c>
      <c r="D5" s="80"/>
      <c r="E5" s="80"/>
      <c r="F5" s="80"/>
      <c r="G5" s="80"/>
    </row>
    <row r="6" spans="1:7" s="79" customFormat="1" ht="22.5" customHeight="1">
      <c r="A6" s="80" t="s">
        <v>19</v>
      </c>
      <c r="B6" s="80"/>
      <c r="C6" s="80"/>
      <c r="D6" s="80"/>
      <c r="E6" s="80"/>
      <c r="F6" s="80"/>
      <c r="G6" s="80"/>
    </row>
    <row r="7" spans="1:7" s="79" customFormat="1" ht="22.5" customHeight="1">
      <c r="A7" s="80" t="s">
        <v>4</v>
      </c>
      <c r="B7" s="80"/>
      <c r="C7" s="80"/>
      <c r="D7" s="80" t="s">
        <v>40</v>
      </c>
      <c r="E7" s="80"/>
      <c r="F7" s="80"/>
      <c r="G7" s="80"/>
    </row>
    <row r="8" spans="1:7" s="79" customFormat="1" ht="22.5" customHeight="1">
      <c r="A8" s="80" t="s">
        <v>154</v>
      </c>
      <c r="B8" s="80"/>
      <c r="C8" s="107" t="s">
        <v>155</v>
      </c>
      <c r="D8" s="80" t="s">
        <v>36</v>
      </c>
      <c r="E8" s="80"/>
      <c r="F8" s="80"/>
      <c r="G8" s="80"/>
    </row>
    <row r="9" spans="1:7" s="79" customFormat="1" ht="22.5" customHeight="1">
      <c r="A9" s="80" t="s">
        <v>153</v>
      </c>
      <c r="B9" s="80"/>
      <c r="C9" s="107"/>
      <c r="D9" s="80" t="s">
        <v>124</v>
      </c>
      <c r="E9" s="80" t="s">
        <v>196</v>
      </c>
      <c r="F9" s="80"/>
      <c r="G9" s="80"/>
    </row>
    <row r="10" spans="1:7" s="79" customFormat="1" ht="22.5" customHeight="1" thickBot="1">
      <c r="A10" s="266" t="s">
        <v>6</v>
      </c>
      <c r="B10" s="266"/>
      <c r="C10" s="266"/>
      <c r="D10" s="266"/>
      <c r="E10" s="266"/>
      <c r="F10" s="266"/>
      <c r="G10" s="266"/>
    </row>
    <row r="11" spans="1:7" s="139" customFormat="1" ht="22.5" customHeight="1" thickBot="1" thickTop="1">
      <c r="A11" s="133" t="s">
        <v>7</v>
      </c>
      <c r="B11" s="134"/>
      <c r="C11" s="135" t="s">
        <v>8</v>
      </c>
      <c r="D11" s="136" t="s">
        <v>24</v>
      </c>
      <c r="E11" s="137" t="s">
        <v>131</v>
      </c>
      <c r="F11" s="136" t="s">
        <v>25</v>
      </c>
      <c r="G11" s="138" t="s">
        <v>17</v>
      </c>
    </row>
    <row r="12" spans="1:7" s="79" customFormat="1" ht="22.5" customHeight="1" thickTop="1">
      <c r="A12" s="140">
        <v>1</v>
      </c>
      <c r="B12" s="87" t="s">
        <v>132</v>
      </c>
      <c r="C12" s="87"/>
      <c r="D12" s="141">
        <f>'ปร.4 (ก)'!I60</f>
        <v>0</v>
      </c>
      <c r="E12" s="142"/>
      <c r="F12" s="143">
        <f>D12*E12</f>
        <v>0</v>
      </c>
      <c r="G12" s="144"/>
    </row>
    <row r="13" spans="1:7" s="79" customFormat="1" ht="22.5" customHeight="1">
      <c r="A13" s="145"/>
      <c r="B13" s="91"/>
      <c r="C13" s="90"/>
      <c r="D13" s="146"/>
      <c r="E13" s="146"/>
      <c r="F13" s="146"/>
      <c r="G13" s="123"/>
    </row>
    <row r="14" spans="1:7" s="79" customFormat="1" ht="22.5" customHeight="1">
      <c r="A14" s="147"/>
      <c r="B14" s="148"/>
      <c r="C14" s="125"/>
      <c r="D14" s="126"/>
      <c r="E14" s="126"/>
      <c r="F14" s="126"/>
      <c r="G14" s="123"/>
    </row>
    <row r="15" spans="1:7" s="79" customFormat="1" ht="22.5" customHeight="1">
      <c r="A15" s="147"/>
      <c r="B15" s="149" t="s">
        <v>26</v>
      </c>
      <c r="C15" s="149"/>
      <c r="D15" s="126"/>
      <c r="E15" s="126"/>
      <c r="F15" s="126"/>
      <c r="G15" s="123"/>
    </row>
    <row r="16" spans="1:7" s="79" customFormat="1" ht="22.5" customHeight="1">
      <c r="A16" s="147"/>
      <c r="B16" s="90" t="s">
        <v>28</v>
      </c>
      <c r="C16" s="90"/>
      <c r="D16" s="126"/>
      <c r="E16" s="126"/>
      <c r="F16" s="126"/>
      <c r="G16" s="123"/>
    </row>
    <row r="17" spans="1:7" s="79" customFormat="1" ht="22.5" customHeight="1">
      <c r="A17" s="147"/>
      <c r="B17" s="90" t="s">
        <v>27</v>
      </c>
      <c r="C17" s="90"/>
      <c r="D17" s="126"/>
      <c r="E17" s="126"/>
      <c r="F17" s="126"/>
      <c r="G17" s="123"/>
    </row>
    <row r="18" spans="1:7" s="79" customFormat="1" ht="22.5" customHeight="1">
      <c r="A18" s="147"/>
      <c r="B18" s="92" t="s">
        <v>157</v>
      </c>
      <c r="C18" s="90"/>
      <c r="D18" s="126"/>
      <c r="E18" s="126"/>
      <c r="F18" s="126"/>
      <c r="G18" s="123"/>
    </row>
    <row r="19" spans="1:7" s="79" customFormat="1" ht="22.5" customHeight="1" thickBot="1">
      <c r="A19" s="150"/>
      <c r="B19" s="151" t="s">
        <v>38</v>
      </c>
      <c r="C19" s="95"/>
      <c r="D19" s="152"/>
      <c r="E19" s="152"/>
      <c r="F19" s="152"/>
      <c r="G19" s="153"/>
    </row>
    <row r="20" spans="1:6" s="79" customFormat="1" ht="22.5" customHeight="1" thickBot="1" thickTop="1">
      <c r="A20" s="281" t="s">
        <v>160</v>
      </c>
      <c r="B20" s="281"/>
      <c r="C20" s="281"/>
      <c r="D20" s="281"/>
      <c r="E20" s="281"/>
      <c r="F20" s="132">
        <f>SUM(F12:F19)</f>
        <v>0</v>
      </c>
    </row>
    <row r="21" ht="12.75" customHeight="1" thickTop="1"/>
    <row r="22" spans="1:5" ht="21" hidden="1">
      <c r="A22" s="1" t="s">
        <v>39</v>
      </c>
      <c r="E22" s="4" t="s">
        <v>156</v>
      </c>
    </row>
    <row r="23" ht="12.75" customHeight="1"/>
    <row r="24" spans="4:5" ht="21">
      <c r="D24" s="280"/>
      <c r="E24" s="280"/>
    </row>
    <row r="25" spans="4:5" ht="21">
      <c r="D25" s="280"/>
      <c r="E25" s="280"/>
    </row>
    <row r="26" spans="4:5" ht="21">
      <c r="D26" s="280"/>
      <c r="E26" s="280"/>
    </row>
    <row r="27" spans="4:5" ht="21">
      <c r="D27" s="280"/>
      <c r="E27" s="280"/>
    </row>
    <row r="28" spans="4:5" ht="21">
      <c r="D28" s="280"/>
      <c r="E28" s="280"/>
    </row>
    <row r="29" spans="4:5" ht="21">
      <c r="D29" s="280"/>
      <c r="E29" s="280"/>
    </row>
  </sheetData>
  <sheetProtection/>
  <mergeCells count="12">
    <mergeCell ref="A1:G1"/>
    <mergeCell ref="A2:G2"/>
    <mergeCell ref="A10:G10"/>
    <mergeCell ref="A20:E20"/>
    <mergeCell ref="C4:G4"/>
    <mergeCell ref="C3:G3"/>
    <mergeCell ref="D29:E29"/>
    <mergeCell ref="D24:E24"/>
    <mergeCell ref="D25:E25"/>
    <mergeCell ref="D26:E26"/>
    <mergeCell ref="D27:E27"/>
    <mergeCell ref="D28:E28"/>
  </mergeCells>
  <printOptions horizontalCentered="1"/>
  <pageMargins left="0.44" right="0.31496062992125984" top="0.15748031496062992" bottom="0.15748031496062992" header="0.24" footer="0.17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3">
      <selection activeCell="D17" sqref="D17:F22"/>
    </sheetView>
  </sheetViews>
  <sheetFormatPr defaultColWidth="9.00390625" defaultRowHeight="15"/>
  <cols>
    <col min="1" max="1" width="8.57421875" style="1" customWidth="1"/>
    <col min="2" max="2" width="12.421875" style="1" customWidth="1"/>
    <col min="3" max="3" width="43.57421875" style="1" customWidth="1"/>
    <col min="4" max="7" width="18.57421875" style="1" customWidth="1"/>
    <col min="8" max="8" width="9.00390625" style="1" customWidth="1"/>
    <col min="9" max="9" width="10.140625" style="1" bestFit="1" customWidth="1"/>
    <col min="10" max="10" width="11.140625" style="1" bestFit="1" customWidth="1"/>
    <col min="11" max="16384" width="9.00390625" style="1" customWidth="1"/>
  </cols>
  <sheetData>
    <row r="1" spans="1:7" ht="21">
      <c r="A1" s="264" t="s">
        <v>32</v>
      </c>
      <c r="B1" s="264"/>
      <c r="C1" s="264"/>
      <c r="D1" s="264"/>
      <c r="E1" s="264"/>
      <c r="F1" s="264"/>
      <c r="G1" s="264"/>
    </row>
    <row r="2" spans="1:7" ht="23.25">
      <c r="A2" s="265" t="s">
        <v>31</v>
      </c>
      <c r="B2" s="265"/>
      <c r="C2" s="265"/>
      <c r="D2" s="265"/>
      <c r="E2" s="265"/>
      <c r="F2" s="265"/>
      <c r="G2" s="265"/>
    </row>
    <row r="3" spans="1:7" s="79" customFormat="1" ht="18">
      <c r="A3" s="102" t="s">
        <v>2</v>
      </c>
      <c r="B3" s="102"/>
      <c r="C3" s="102" t="s">
        <v>42</v>
      </c>
      <c r="D3" s="103"/>
      <c r="E3" s="104"/>
      <c r="F3" s="104"/>
      <c r="G3" s="104"/>
    </row>
    <row r="4" spans="1:7" s="79" customFormat="1" ht="18">
      <c r="A4" s="105" t="s">
        <v>3</v>
      </c>
      <c r="B4" s="105"/>
      <c r="C4" s="284" t="s">
        <v>45</v>
      </c>
      <c r="D4" s="284"/>
      <c r="E4" s="284"/>
      <c r="F4" s="284"/>
      <c r="G4" s="106"/>
    </row>
    <row r="5" spans="1:7" s="79" customFormat="1" ht="18">
      <c r="A5" s="80" t="s">
        <v>18</v>
      </c>
      <c r="B5" s="80"/>
      <c r="C5" s="80" t="s">
        <v>41</v>
      </c>
      <c r="D5" s="80"/>
      <c r="E5" s="80"/>
      <c r="F5" s="80"/>
      <c r="G5" s="80"/>
    </row>
    <row r="6" spans="1:7" s="79" customFormat="1" ht="18">
      <c r="A6" s="80" t="s">
        <v>19</v>
      </c>
      <c r="B6" s="80"/>
      <c r="C6" s="80"/>
      <c r="D6" s="80"/>
      <c r="E6" s="80"/>
      <c r="F6" s="80"/>
      <c r="G6" s="80"/>
    </row>
    <row r="7" spans="1:7" s="79" customFormat="1" ht="18">
      <c r="A7" s="80" t="s">
        <v>4</v>
      </c>
      <c r="B7" s="80"/>
      <c r="C7" s="80"/>
      <c r="D7" s="80" t="s">
        <v>40</v>
      </c>
      <c r="E7" s="80"/>
      <c r="F7" s="80"/>
      <c r="G7" s="80"/>
    </row>
    <row r="8" spans="1:7" s="79" customFormat="1" ht="18">
      <c r="A8" s="80" t="s">
        <v>129</v>
      </c>
      <c r="B8" s="80"/>
      <c r="C8" s="107" t="s">
        <v>130</v>
      </c>
      <c r="D8" s="80" t="s">
        <v>36</v>
      </c>
      <c r="E8" s="80"/>
      <c r="F8" s="80"/>
      <c r="G8" s="80"/>
    </row>
    <row r="9" spans="1:7" s="79" customFormat="1" ht="18">
      <c r="A9" s="80" t="s">
        <v>122</v>
      </c>
      <c r="B9" s="80"/>
      <c r="C9" s="107" t="s">
        <v>127</v>
      </c>
      <c r="D9" s="80" t="s">
        <v>124</v>
      </c>
      <c r="E9" s="80" t="s">
        <v>128</v>
      </c>
      <c r="G9" s="80"/>
    </row>
    <row r="10" spans="1:7" s="79" customFormat="1" ht="18" thickBot="1">
      <c r="A10" s="266" t="s">
        <v>6</v>
      </c>
      <c r="B10" s="266"/>
      <c r="C10" s="266"/>
      <c r="D10" s="266"/>
      <c r="E10" s="266"/>
      <c r="F10" s="266"/>
      <c r="G10" s="266"/>
    </row>
    <row r="11" spans="1:7" s="85" customFormat="1" ht="21.75" customHeight="1" thickTop="1">
      <c r="A11" s="108" t="s">
        <v>7</v>
      </c>
      <c r="B11" s="109"/>
      <c r="C11" s="110" t="s">
        <v>8</v>
      </c>
      <c r="D11" s="111" t="s">
        <v>29</v>
      </c>
      <c r="E11" s="111" t="s">
        <v>30</v>
      </c>
      <c r="F11" s="111" t="s">
        <v>25</v>
      </c>
      <c r="G11" s="112" t="s">
        <v>17</v>
      </c>
    </row>
    <row r="12" spans="1:10" s="79" customFormat="1" ht="21.75" customHeight="1">
      <c r="A12" s="113">
        <v>1</v>
      </c>
      <c r="B12" s="285" t="s">
        <v>126</v>
      </c>
      <c r="C12" s="286"/>
      <c r="D12" s="114">
        <f>'ปร.4 (ข)'!J34</f>
        <v>0</v>
      </c>
      <c r="E12" s="115">
        <f>D12*7%</f>
        <v>0</v>
      </c>
      <c r="F12" s="114">
        <f>D12+E12</f>
        <v>0</v>
      </c>
      <c r="G12" s="116"/>
      <c r="I12" s="117"/>
      <c r="J12" s="117"/>
    </row>
    <row r="13" spans="1:7" s="79" customFormat="1" ht="21.75" customHeight="1">
      <c r="A13" s="118"/>
      <c r="B13" s="119"/>
      <c r="C13" s="120"/>
      <c r="D13" s="121"/>
      <c r="E13" s="122"/>
      <c r="F13" s="121"/>
      <c r="G13" s="123"/>
    </row>
    <row r="14" spans="1:7" s="79" customFormat="1" ht="21.75" customHeight="1" thickBot="1">
      <c r="A14" s="127"/>
      <c r="B14" s="128"/>
      <c r="C14" s="129"/>
      <c r="D14" s="130"/>
      <c r="E14" s="130"/>
      <c r="F14" s="130"/>
      <c r="G14" s="131"/>
    </row>
    <row r="15" spans="1:6" s="79" customFormat="1" ht="21.75" customHeight="1" thickBot="1" thickTop="1">
      <c r="A15" s="281" t="s">
        <v>161</v>
      </c>
      <c r="B15" s="281"/>
      <c r="C15" s="281"/>
      <c r="D15" s="281"/>
      <c r="E15" s="281"/>
      <c r="F15" s="132">
        <f>SUM(F12:F14)</f>
        <v>0</v>
      </c>
    </row>
    <row r="16" ht="21.75" thickTop="1"/>
    <row r="17" spans="4:5" ht="21">
      <c r="D17" s="280"/>
      <c r="E17" s="280"/>
    </row>
    <row r="18" spans="4:5" ht="21">
      <c r="D18" s="280"/>
      <c r="E18" s="280"/>
    </row>
    <row r="19" spans="4:5" ht="21">
      <c r="D19" s="280"/>
      <c r="E19" s="280"/>
    </row>
    <row r="20" spans="4:5" ht="21">
      <c r="D20" s="280"/>
      <c r="E20" s="280"/>
    </row>
    <row r="21" spans="4:5" ht="21">
      <c r="D21" s="280"/>
      <c r="E21" s="280"/>
    </row>
    <row r="22" spans="4:5" ht="21">
      <c r="D22" s="280"/>
      <c r="E22" s="280"/>
    </row>
  </sheetData>
  <sheetProtection/>
  <mergeCells count="12">
    <mergeCell ref="A1:G1"/>
    <mergeCell ref="A2:G2"/>
    <mergeCell ref="A10:G10"/>
    <mergeCell ref="A15:E15"/>
    <mergeCell ref="C4:F4"/>
    <mergeCell ref="B12:C12"/>
    <mergeCell ref="D22:E22"/>
    <mergeCell ref="D17:E17"/>
    <mergeCell ref="D18:E18"/>
    <mergeCell ref="D19:E19"/>
    <mergeCell ref="D20:E20"/>
    <mergeCell ref="D21:E21"/>
  </mergeCells>
  <printOptions horizontalCentered="1"/>
  <pageMargins left="0.38" right="0.31496062992125984" top="0.35433070866141736" bottom="0.29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19" sqref="D19:F25"/>
    </sheetView>
  </sheetViews>
  <sheetFormatPr defaultColWidth="9.00390625" defaultRowHeight="15"/>
  <cols>
    <col min="1" max="1" width="10.57421875" style="1" customWidth="1"/>
    <col min="2" max="2" width="6.7109375" style="1" customWidth="1"/>
    <col min="3" max="3" width="60.57421875" style="1" customWidth="1"/>
    <col min="4" max="6" width="18.421875" style="1" customWidth="1"/>
    <col min="7" max="7" width="7.57421875" style="1" customWidth="1"/>
    <col min="8" max="16384" width="9.00390625" style="1" customWidth="1"/>
  </cols>
  <sheetData>
    <row r="1" spans="1:7" ht="21">
      <c r="A1" s="264" t="s">
        <v>47</v>
      </c>
      <c r="B1" s="264"/>
      <c r="C1" s="264"/>
      <c r="D1" s="264"/>
      <c r="E1" s="264"/>
      <c r="F1" s="264"/>
      <c r="G1" s="264"/>
    </row>
    <row r="2" spans="1:7" ht="25.5">
      <c r="A2" s="305" t="s">
        <v>33</v>
      </c>
      <c r="B2" s="305"/>
      <c r="C2" s="305"/>
      <c r="D2" s="305"/>
      <c r="E2" s="305"/>
      <c r="F2" s="305"/>
      <c r="G2" s="305"/>
    </row>
    <row r="3" spans="1:7" s="79" customFormat="1" ht="21" customHeight="1">
      <c r="A3" s="312" t="s">
        <v>190</v>
      </c>
      <c r="B3" s="312"/>
      <c r="C3" s="102" t="s">
        <v>45</v>
      </c>
      <c r="D3" s="102"/>
      <c r="E3" s="102"/>
      <c r="F3" s="102"/>
      <c r="G3" s="102"/>
    </row>
    <row r="4" spans="1:7" s="79" customFormat="1" ht="18">
      <c r="A4" s="80" t="s">
        <v>188</v>
      </c>
      <c r="B4" s="80"/>
      <c r="C4" s="80" t="s">
        <v>189</v>
      </c>
      <c r="D4" s="80"/>
      <c r="E4" s="80"/>
      <c r="F4" s="80"/>
      <c r="G4" s="80"/>
    </row>
    <row r="5" spans="1:7" s="79" customFormat="1" ht="18">
      <c r="A5" s="80" t="s">
        <v>19</v>
      </c>
      <c r="B5" s="80"/>
      <c r="C5" s="80"/>
      <c r="D5" s="80"/>
      <c r="E5" s="80"/>
      <c r="F5" s="80"/>
      <c r="G5" s="80"/>
    </row>
    <row r="6" spans="1:7" s="79" customFormat="1" ht="18">
      <c r="A6" s="80" t="s">
        <v>37</v>
      </c>
      <c r="B6" s="80"/>
      <c r="C6" s="80"/>
      <c r="D6" s="80"/>
      <c r="E6" s="80"/>
      <c r="F6" s="80"/>
      <c r="G6" s="80"/>
    </row>
    <row r="7" spans="1:7" s="79" customFormat="1" ht="18">
      <c r="A7" s="80" t="s">
        <v>46</v>
      </c>
      <c r="B7" s="80"/>
      <c r="C7" s="80"/>
      <c r="D7" s="80"/>
      <c r="E7" s="80"/>
      <c r="F7" s="80"/>
      <c r="G7" s="80"/>
    </row>
    <row r="8" spans="1:7" s="79" customFormat="1" ht="18">
      <c r="A8" s="80" t="s">
        <v>122</v>
      </c>
      <c r="B8" s="80"/>
      <c r="C8" s="81" t="s">
        <v>123</v>
      </c>
      <c r="D8" s="80" t="s">
        <v>124</v>
      </c>
      <c r="E8" s="80" t="s">
        <v>125</v>
      </c>
      <c r="G8" s="80"/>
    </row>
    <row r="9" spans="1:7" s="79" customFormat="1" ht="18" thickBot="1">
      <c r="A9" s="266" t="s">
        <v>6</v>
      </c>
      <c r="B9" s="266"/>
      <c r="C9" s="266"/>
      <c r="D9" s="266"/>
      <c r="E9" s="266"/>
      <c r="F9" s="266"/>
      <c r="G9" s="266"/>
    </row>
    <row r="10" spans="1:7" s="85" customFormat="1" ht="21.75" customHeight="1" thickBot="1" thickTop="1">
      <c r="A10" s="82" t="s">
        <v>7</v>
      </c>
      <c r="B10" s="83"/>
      <c r="C10" s="84" t="s">
        <v>8</v>
      </c>
      <c r="D10" s="289" t="s">
        <v>25</v>
      </c>
      <c r="E10" s="290"/>
      <c r="F10" s="289" t="s">
        <v>17</v>
      </c>
      <c r="G10" s="291"/>
    </row>
    <row r="11" spans="1:7" s="79" customFormat="1" ht="21.75" customHeight="1" thickTop="1">
      <c r="A11" s="86">
        <v>1</v>
      </c>
      <c r="B11" s="87" t="str">
        <f>'[1]ปร.4 (1)'!B11</f>
        <v>หมวดค่างานปรับปรุง  </v>
      </c>
      <c r="D11" s="295">
        <f>'ปร.5 (ก)'!F20</f>
        <v>0</v>
      </c>
      <c r="E11" s="296"/>
      <c r="F11" s="308"/>
      <c r="G11" s="309"/>
    </row>
    <row r="12" spans="1:7" s="79" customFormat="1" ht="21.75" customHeight="1">
      <c r="A12" s="88">
        <v>2</v>
      </c>
      <c r="B12" s="89" t="str">
        <f>'[1]ปร.4 (1)'!B85</f>
        <v>หมวดค่างานครุภัณฑ์</v>
      </c>
      <c r="C12" s="90"/>
      <c r="D12" s="297">
        <f>'ปร.5 (ข)'!F15</f>
        <v>0</v>
      </c>
      <c r="E12" s="298"/>
      <c r="F12" s="310"/>
      <c r="G12" s="311"/>
    </row>
    <row r="13" spans="1:7" s="79" customFormat="1" ht="21.75" customHeight="1" thickBot="1">
      <c r="A13" s="93"/>
      <c r="B13" s="94"/>
      <c r="C13" s="95"/>
      <c r="D13" s="306"/>
      <c r="E13" s="307"/>
      <c r="F13" s="287"/>
      <c r="G13" s="288"/>
    </row>
    <row r="14" spans="1:7" s="79" customFormat="1" ht="21.75" customHeight="1" thickTop="1">
      <c r="A14" s="292" t="s">
        <v>34</v>
      </c>
      <c r="B14" s="96"/>
      <c r="C14" s="100" t="s">
        <v>35</v>
      </c>
      <c r="D14" s="299">
        <f>D11+D12</f>
        <v>0</v>
      </c>
      <c r="E14" s="300"/>
      <c r="F14" s="303"/>
      <c r="G14" s="304"/>
    </row>
    <row r="15" spans="1:7" s="79" customFormat="1" ht="21.75" customHeight="1" thickBot="1">
      <c r="A15" s="293"/>
      <c r="B15" s="97"/>
      <c r="C15" s="101" t="s">
        <v>159</v>
      </c>
      <c r="D15" s="301"/>
      <c r="E15" s="302"/>
      <c r="F15" s="287"/>
      <c r="G15" s="288"/>
    </row>
    <row r="16" spans="1:7" s="79" customFormat="1" ht="21.75" customHeight="1" thickTop="1">
      <c r="A16" s="293"/>
      <c r="B16" s="98" t="s">
        <v>158</v>
      </c>
      <c r="G16" s="99"/>
    </row>
    <row r="17" spans="1:7" ht="12.75" customHeight="1" thickBot="1">
      <c r="A17" s="294"/>
      <c r="B17" s="78"/>
      <c r="C17" s="2"/>
      <c r="D17" s="2"/>
      <c r="E17" s="2"/>
      <c r="F17" s="2"/>
      <c r="G17" s="3"/>
    </row>
    <row r="18" ht="23.25" customHeight="1" thickTop="1"/>
    <row r="19" spans="4:5" ht="23.25" customHeight="1">
      <c r="D19" s="280"/>
      <c r="E19" s="280"/>
    </row>
    <row r="20" spans="4:5" ht="23.25" customHeight="1">
      <c r="D20" s="280"/>
      <c r="E20" s="280"/>
    </row>
    <row r="21" spans="4:5" ht="23.25" customHeight="1">
      <c r="D21" s="280"/>
      <c r="E21" s="280"/>
    </row>
    <row r="22" spans="4:5" ht="23.25" customHeight="1">
      <c r="D22" s="280"/>
      <c r="E22" s="280"/>
    </row>
    <row r="23" spans="4:5" ht="23.25" customHeight="1">
      <c r="D23" s="280"/>
      <c r="E23" s="280"/>
    </row>
    <row r="24" spans="4:5" ht="21">
      <c r="D24" s="280"/>
      <c r="E24" s="280"/>
    </row>
  </sheetData>
  <sheetProtection/>
  <mergeCells count="23">
    <mergeCell ref="A1:G1"/>
    <mergeCell ref="A2:G2"/>
    <mergeCell ref="A9:G9"/>
    <mergeCell ref="D13:E13"/>
    <mergeCell ref="F11:G11"/>
    <mergeCell ref="F12:G12"/>
    <mergeCell ref="F13:G13"/>
    <mergeCell ref="A3:B3"/>
    <mergeCell ref="F15:G15"/>
    <mergeCell ref="D10:E10"/>
    <mergeCell ref="F10:G10"/>
    <mergeCell ref="A14:A17"/>
    <mergeCell ref="D11:E11"/>
    <mergeCell ref="D12:E12"/>
    <mergeCell ref="D14:E14"/>
    <mergeCell ref="D15:E15"/>
    <mergeCell ref="F14:G14"/>
    <mergeCell ref="D24:E24"/>
    <mergeCell ref="D19:E19"/>
    <mergeCell ref="D20:E20"/>
    <mergeCell ref="D21:E21"/>
    <mergeCell ref="D22:E22"/>
    <mergeCell ref="D23:E23"/>
  </mergeCells>
  <printOptions horizontalCentered="1"/>
  <pageMargins left="0.31496062992125984" right="0.31496062992125984" top="0.34" bottom="0.33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zoomScalePageLayoutView="0" workbookViewId="0" topLeftCell="A1">
      <selection activeCell="AB20" sqref="AB20"/>
    </sheetView>
  </sheetViews>
  <sheetFormatPr defaultColWidth="9.140625" defaultRowHeight="15"/>
  <cols>
    <col min="1" max="1" width="8.00390625" style="75" customWidth="1"/>
    <col min="2" max="2" width="3.57421875" style="75" customWidth="1"/>
    <col min="3" max="3" width="6.7109375" style="75" customWidth="1"/>
    <col min="4" max="4" width="3.57421875" style="75" customWidth="1"/>
    <col min="5" max="5" width="11.421875" style="75" customWidth="1"/>
    <col min="6" max="6" width="5.8515625" style="75" customWidth="1"/>
    <col min="7" max="7" width="11.421875" style="75" customWidth="1"/>
    <col min="8" max="8" width="2.7109375" style="75" customWidth="1"/>
    <col min="9" max="9" width="11.140625" style="75" customWidth="1"/>
    <col min="10" max="10" width="6.57421875" style="76" customWidth="1"/>
    <col min="11" max="11" width="7.00390625" style="75" customWidth="1"/>
    <col min="12" max="12" width="8.7109375" style="75" customWidth="1"/>
    <col min="13" max="13" width="28.7109375" style="75" customWidth="1"/>
    <col min="14" max="15" width="9.00390625" style="75" hidden="1" customWidth="1"/>
    <col min="16" max="16" width="14.421875" style="75" hidden="1" customWidth="1"/>
    <col min="17" max="20" width="9.00390625" style="75" hidden="1" customWidth="1"/>
    <col min="21" max="21" width="20.140625" style="77" hidden="1" customWidth="1"/>
    <col min="22" max="23" width="9.00390625" style="75" hidden="1" customWidth="1"/>
    <col min="24" max="24" width="20.140625" style="75" hidden="1" customWidth="1"/>
    <col min="25" max="25" width="14.421875" style="75" hidden="1" customWidth="1"/>
    <col min="26" max="26" width="0.13671875" style="75" hidden="1" customWidth="1"/>
    <col min="27" max="27" width="0.9921875" style="75" customWidth="1"/>
  </cols>
  <sheetData>
    <row r="1" spans="1:27" s="15" customFormat="1" ht="21">
      <c r="A1" s="6" t="s">
        <v>66</v>
      </c>
      <c r="B1" s="5"/>
      <c r="C1" s="343" t="s">
        <v>45</v>
      </c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11"/>
      <c r="O1" s="12"/>
      <c r="P1" s="13"/>
      <c r="Q1" s="11"/>
      <c r="R1" s="12"/>
      <c r="S1" s="12"/>
      <c r="T1" s="12"/>
      <c r="U1" s="14"/>
      <c r="V1" s="12"/>
      <c r="W1" s="12"/>
      <c r="X1" s="12"/>
      <c r="Y1" s="12"/>
      <c r="Z1" s="12"/>
      <c r="AA1" s="12"/>
    </row>
    <row r="2" spans="1:27" s="15" customFormat="1" ht="21">
      <c r="A2" s="6" t="s">
        <v>18</v>
      </c>
      <c r="B2" s="5"/>
      <c r="C2" s="344" t="s">
        <v>117</v>
      </c>
      <c r="D2" s="344"/>
      <c r="E2" s="344"/>
      <c r="F2" s="344"/>
      <c r="G2" s="344"/>
      <c r="H2" s="344"/>
      <c r="I2" s="344"/>
      <c r="J2" s="9" t="s">
        <v>67</v>
      </c>
      <c r="K2" s="344" t="s">
        <v>68</v>
      </c>
      <c r="L2" s="344"/>
      <c r="M2" s="12"/>
      <c r="N2" s="17"/>
      <c r="O2" s="16"/>
      <c r="P2" s="12"/>
      <c r="Q2" s="11"/>
      <c r="R2" s="12"/>
      <c r="S2" s="12"/>
      <c r="T2" s="12"/>
      <c r="U2" s="14"/>
      <c r="V2" s="12"/>
      <c r="W2" s="12"/>
      <c r="X2" s="12"/>
      <c r="Y2" s="12"/>
      <c r="Z2" s="12"/>
      <c r="AA2" s="12"/>
    </row>
    <row r="3" spans="1:27" s="15" customFormat="1" ht="21">
      <c r="A3" s="6" t="s">
        <v>69</v>
      </c>
      <c r="B3" s="345" t="s">
        <v>70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11"/>
      <c r="O3" s="12"/>
      <c r="P3" s="12"/>
      <c r="Q3" s="11"/>
      <c r="R3" s="12"/>
      <c r="S3" s="12"/>
      <c r="T3" s="12"/>
      <c r="U3" s="14"/>
      <c r="V3" s="12"/>
      <c r="W3" s="12"/>
      <c r="X3" s="12"/>
      <c r="Y3" s="12"/>
      <c r="Z3" s="12"/>
      <c r="AA3" s="12"/>
    </row>
    <row r="4" spans="1:27" ht="12.75" customHeight="1" thickBot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12"/>
      <c r="N4" s="11"/>
      <c r="O4" s="12"/>
      <c r="P4" s="12"/>
      <c r="Q4" s="11"/>
      <c r="R4" s="12"/>
      <c r="S4" s="12"/>
      <c r="T4" s="12"/>
      <c r="U4" s="14"/>
      <c r="V4" s="12"/>
      <c r="W4" s="12"/>
      <c r="X4" s="12"/>
      <c r="Y4" s="12"/>
      <c r="Z4" s="12"/>
      <c r="AA4" s="12"/>
    </row>
    <row r="5" spans="1:27" s="21" customFormat="1" ht="12.75" customHeight="1">
      <c r="A5" s="347" t="s">
        <v>71</v>
      </c>
      <c r="B5" s="348"/>
      <c r="C5" s="348"/>
      <c r="D5" s="348"/>
      <c r="E5" s="348"/>
      <c r="F5" s="348"/>
      <c r="G5" s="348"/>
      <c r="H5" s="348"/>
      <c r="I5" s="348"/>
      <c r="J5" s="348"/>
      <c r="K5" s="18" t="s">
        <v>72</v>
      </c>
      <c r="L5" s="351" t="s">
        <v>73</v>
      </c>
      <c r="M5" s="262" t="s">
        <v>17</v>
      </c>
      <c r="N5" s="19"/>
      <c r="O5" s="19"/>
      <c r="P5" s="19"/>
      <c r="Q5" s="19"/>
      <c r="R5" s="19"/>
      <c r="S5" s="19"/>
      <c r="T5" s="19"/>
      <c r="U5" s="20"/>
      <c r="V5" s="19"/>
      <c r="W5" s="19"/>
      <c r="X5" s="19"/>
      <c r="Y5" s="19"/>
      <c r="Z5" s="19"/>
      <c r="AA5" s="19"/>
    </row>
    <row r="6" spans="1:27" s="21" customFormat="1" ht="12.75" customHeight="1" thickBot="1">
      <c r="A6" s="349"/>
      <c r="B6" s="350"/>
      <c r="C6" s="350"/>
      <c r="D6" s="350"/>
      <c r="E6" s="350"/>
      <c r="F6" s="350"/>
      <c r="G6" s="350"/>
      <c r="H6" s="350"/>
      <c r="I6" s="350"/>
      <c r="J6" s="350"/>
      <c r="K6" s="22" t="s">
        <v>74</v>
      </c>
      <c r="L6" s="352"/>
      <c r="M6" s="263"/>
      <c r="N6" s="19"/>
      <c r="O6" s="19"/>
      <c r="P6" s="19"/>
      <c r="Q6" s="19"/>
      <c r="R6" s="19"/>
      <c r="S6" s="19"/>
      <c r="T6" s="19"/>
      <c r="U6" s="20">
        <v>0</v>
      </c>
      <c r="V6" s="19">
        <f>V7</f>
        <v>1.3074</v>
      </c>
      <c r="W6" s="19"/>
      <c r="X6" s="19">
        <v>0</v>
      </c>
      <c r="Y6" s="20">
        <v>500000</v>
      </c>
      <c r="Z6" s="19"/>
      <c r="AA6" s="19"/>
    </row>
    <row r="7" spans="1:27" s="21" customFormat="1" ht="12.75" customHeight="1">
      <c r="A7" s="353"/>
      <c r="B7" s="355" t="s">
        <v>75</v>
      </c>
      <c r="C7" s="355"/>
      <c r="D7" s="355"/>
      <c r="E7" s="355"/>
      <c r="F7" s="355"/>
      <c r="G7" s="355"/>
      <c r="H7" s="355"/>
      <c r="I7" s="355"/>
      <c r="J7" s="24">
        <v>0</v>
      </c>
      <c r="K7" s="25" t="s">
        <v>76</v>
      </c>
      <c r="L7" s="26">
        <v>1.3091</v>
      </c>
      <c r="M7" s="27" t="s">
        <v>77</v>
      </c>
      <c r="N7" s="19"/>
      <c r="O7" s="19"/>
      <c r="P7" s="19">
        <f>+'[2]Sheet1'!G2</f>
        <v>0</v>
      </c>
      <c r="Q7" s="28"/>
      <c r="R7" s="19"/>
      <c r="S7" s="19"/>
      <c r="T7" s="19"/>
      <c r="U7" s="29">
        <v>500000</v>
      </c>
      <c r="V7" s="30">
        <f>+'[2]Sheet1'!H6</f>
        <v>1.3074</v>
      </c>
      <c r="W7" s="19"/>
      <c r="X7" s="29">
        <v>500000</v>
      </c>
      <c r="Y7" s="31">
        <v>1000000</v>
      </c>
      <c r="Z7" s="19"/>
      <c r="AA7" s="19"/>
    </row>
    <row r="8" spans="1:27" s="21" customFormat="1" ht="12.75" customHeight="1">
      <c r="A8" s="353"/>
      <c r="B8" s="355" t="s">
        <v>78</v>
      </c>
      <c r="C8" s="355"/>
      <c r="D8" s="355"/>
      <c r="E8" s="355"/>
      <c r="F8" s="355"/>
      <c r="G8" s="355"/>
      <c r="H8" s="355"/>
      <c r="I8" s="355"/>
      <c r="J8" s="24">
        <v>0</v>
      </c>
      <c r="K8" s="32">
        <v>1</v>
      </c>
      <c r="L8" s="33">
        <v>1.3067</v>
      </c>
      <c r="M8" s="34" t="s">
        <v>79</v>
      </c>
      <c r="N8" s="19"/>
      <c r="O8" s="19"/>
      <c r="P8" s="19"/>
      <c r="Q8" s="19"/>
      <c r="R8" s="19"/>
      <c r="S8" s="19"/>
      <c r="T8" s="19"/>
      <c r="U8" s="31">
        <v>1000000</v>
      </c>
      <c r="V8" s="35">
        <f>+'[2]Sheet1'!H7</f>
        <v>1.305</v>
      </c>
      <c r="W8" s="19"/>
      <c r="X8" s="31">
        <v>1000000</v>
      </c>
      <c r="Y8" s="31">
        <v>2000000</v>
      </c>
      <c r="Z8" s="19"/>
      <c r="AA8" s="19"/>
    </row>
    <row r="9" spans="1:27" s="21" customFormat="1" ht="12.75" customHeight="1">
      <c r="A9" s="353"/>
      <c r="B9" s="355" t="s">
        <v>80</v>
      </c>
      <c r="C9" s="355"/>
      <c r="D9" s="355"/>
      <c r="E9" s="355"/>
      <c r="F9" s="355"/>
      <c r="G9" s="355"/>
      <c r="H9" s="355"/>
      <c r="I9" s="355"/>
      <c r="J9" s="24">
        <v>0.07</v>
      </c>
      <c r="K9" s="32">
        <v>2</v>
      </c>
      <c r="L9" s="26">
        <v>1.3051</v>
      </c>
      <c r="M9" s="34" t="s">
        <v>81</v>
      </c>
      <c r="N9" s="19" t="s">
        <v>82</v>
      </c>
      <c r="O9" s="36"/>
      <c r="P9" s="36">
        <f>P7</f>
        <v>0</v>
      </c>
      <c r="Q9" s="19"/>
      <c r="R9" s="37"/>
      <c r="S9" s="38"/>
      <c r="T9" s="37"/>
      <c r="U9" s="31">
        <v>2000000</v>
      </c>
      <c r="V9" s="30">
        <f>+'[2]Sheet1'!H8</f>
        <v>1.3035</v>
      </c>
      <c r="W9" s="37"/>
      <c r="X9" s="31">
        <v>2000000</v>
      </c>
      <c r="Y9" s="31">
        <v>5000000</v>
      </c>
      <c r="Z9" s="37"/>
      <c r="AA9" s="37"/>
    </row>
    <row r="10" spans="1:27" s="21" customFormat="1" ht="12.75" customHeight="1">
      <c r="A10" s="354"/>
      <c r="B10" s="356" t="s">
        <v>83</v>
      </c>
      <c r="C10" s="356"/>
      <c r="D10" s="356"/>
      <c r="E10" s="356"/>
      <c r="F10" s="356"/>
      <c r="G10" s="356"/>
      <c r="H10" s="356"/>
      <c r="I10" s="356"/>
      <c r="J10" s="24">
        <v>0.07</v>
      </c>
      <c r="K10" s="32">
        <v>5</v>
      </c>
      <c r="L10" s="33">
        <v>1.302</v>
      </c>
      <c r="M10" s="34" t="s">
        <v>84</v>
      </c>
      <c r="N10" s="19" t="s">
        <v>85</v>
      </c>
      <c r="O10" s="37"/>
      <c r="P10" s="40">
        <f>VLOOKUP(P7,U6:V30,1)</f>
        <v>0</v>
      </c>
      <c r="Q10" s="19" t="s">
        <v>86</v>
      </c>
      <c r="R10" s="41">
        <f>VLOOKUP(P10,U6:V30,2)</f>
        <v>1.3074</v>
      </c>
      <c r="S10" s="37"/>
      <c r="T10" s="37"/>
      <c r="U10" s="31">
        <v>5000000</v>
      </c>
      <c r="V10" s="35">
        <f>+'[2]Sheet1'!H9</f>
        <v>1.3003</v>
      </c>
      <c r="W10" s="37"/>
      <c r="X10" s="31">
        <v>5000000</v>
      </c>
      <c r="Y10" s="42">
        <v>10000000</v>
      </c>
      <c r="Z10" s="37"/>
      <c r="AA10" s="37"/>
    </row>
    <row r="11" spans="1:27" s="21" customFormat="1" ht="12.75" customHeight="1">
      <c r="A11" s="337" t="s">
        <v>87</v>
      </c>
      <c r="B11" s="338"/>
      <c r="C11" s="338"/>
      <c r="D11" s="338"/>
      <c r="E11" s="338"/>
      <c r="F11" s="338"/>
      <c r="G11" s="338"/>
      <c r="H11" s="338"/>
      <c r="I11" s="338"/>
      <c r="J11" s="339"/>
      <c r="K11" s="32">
        <v>10</v>
      </c>
      <c r="L11" s="33">
        <v>1.296</v>
      </c>
      <c r="M11" s="43"/>
      <c r="N11" s="19" t="s">
        <v>88</v>
      </c>
      <c r="O11" s="37"/>
      <c r="P11" s="40">
        <f>VLOOKUP(P10,X6:Y30,2)</f>
        <v>500000</v>
      </c>
      <c r="Q11" s="19" t="s">
        <v>89</v>
      </c>
      <c r="R11" s="37">
        <f>VLOOKUP(P11,U6:V30,2)</f>
        <v>1.3074</v>
      </c>
      <c r="S11" s="37"/>
      <c r="T11" s="37"/>
      <c r="U11" s="42">
        <v>10000000</v>
      </c>
      <c r="V11" s="30">
        <f>+'[2]Sheet1'!H10</f>
        <v>1.2943</v>
      </c>
      <c r="W11" s="37"/>
      <c r="X11" s="42">
        <v>10000000</v>
      </c>
      <c r="Y11" s="42">
        <v>15000000</v>
      </c>
      <c r="Z11" s="37"/>
      <c r="AA11" s="37"/>
    </row>
    <row r="12" spans="1:27" s="21" customFormat="1" ht="12.75" customHeight="1">
      <c r="A12" s="340"/>
      <c r="B12" s="341"/>
      <c r="C12" s="341"/>
      <c r="D12" s="341"/>
      <c r="E12" s="341"/>
      <c r="F12" s="341"/>
      <c r="G12" s="341"/>
      <c r="H12" s="341"/>
      <c r="I12" s="341"/>
      <c r="J12" s="342"/>
      <c r="K12" s="32">
        <v>15</v>
      </c>
      <c r="L12" s="26">
        <v>1.2611</v>
      </c>
      <c r="M12" s="43"/>
      <c r="N12" s="19"/>
      <c r="O12" s="37"/>
      <c r="P12" s="37"/>
      <c r="Q12" s="19"/>
      <c r="R12" s="37"/>
      <c r="S12" s="37"/>
      <c r="T12" s="37"/>
      <c r="U12" s="42">
        <v>15000000</v>
      </c>
      <c r="V12" s="35">
        <f>+'[2]Sheet1'!H11</f>
        <v>1.2594</v>
      </c>
      <c r="W12" s="37"/>
      <c r="X12" s="42">
        <v>15000000</v>
      </c>
      <c r="Y12" s="31">
        <v>20000000</v>
      </c>
      <c r="Z12" s="37"/>
      <c r="AA12" s="37"/>
    </row>
    <row r="13" spans="1:27" s="21" customFormat="1" ht="12.75" customHeight="1">
      <c r="A13" s="327" t="s">
        <v>90</v>
      </c>
      <c r="B13" s="328"/>
      <c r="C13" s="328"/>
      <c r="D13" s="328"/>
      <c r="E13" s="332" t="s">
        <v>91</v>
      </c>
      <c r="F13" s="328" t="s">
        <v>92</v>
      </c>
      <c r="G13" s="328"/>
      <c r="H13" s="328"/>
      <c r="I13" s="332" t="s">
        <v>93</v>
      </c>
      <c r="J13" s="333"/>
      <c r="K13" s="32">
        <v>20</v>
      </c>
      <c r="L13" s="26">
        <v>1.2535</v>
      </c>
      <c r="M13" s="43"/>
      <c r="N13" s="19"/>
      <c r="O13" s="37"/>
      <c r="P13" s="37"/>
      <c r="Q13" s="19"/>
      <c r="R13" s="37"/>
      <c r="S13" s="37"/>
      <c r="T13" s="37"/>
      <c r="U13" s="31">
        <v>20000000</v>
      </c>
      <c r="V13" s="30">
        <f>+'[2]Sheet1'!H12</f>
        <v>1.2518</v>
      </c>
      <c r="W13" s="37"/>
      <c r="X13" s="31">
        <v>20000000</v>
      </c>
      <c r="Y13" s="31">
        <v>25000000</v>
      </c>
      <c r="Z13" s="37"/>
      <c r="AA13" s="37"/>
    </row>
    <row r="14" spans="1:27" s="21" customFormat="1" ht="12.75" customHeight="1">
      <c r="A14" s="329"/>
      <c r="B14" s="321"/>
      <c r="C14" s="321"/>
      <c r="D14" s="321"/>
      <c r="E14" s="321"/>
      <c r="F14" s="331"/>
      <c r="G14" s="331"/>
      <c r="H14" s="331"/>
      <c r="I14" s="321"/>
      <c r="J14" s="334"/>
      <c r="K14" s="32">
        <v>25</v>
      </c>
      <c r="L14" s="26">
        <f aca="true" t="shared" si="0" ref="L14:L30">V14</f>
        <v>1.2248</v>
      </c>
      <c r="M14" s="43"/>
      <c r="N14" s="19"/>
      <c r="O14" s="37"/>
      <c r="P14" s="37"/>
      <c r="Q14" s="19" t="s">
        <v>94</v>
      </c>
      <c r="R14" s="37"/>
      <c r="S14" s="37"/>
      <c r="T14" s="37"/>
      <c r="U14" s="31">
        <v>25000000</v>
      </c>
      <c r="V14" s="35">
        <f>+'[2]Sheet1'!H13</f>
        <v>1.2248</v>
      </c>
      <c r="W14" s="37"/>
      <c r="X14" s="31">
        <v>25000000</v>
      </c>
      <c r="Y14" s="31">
        <v>30000000</v>
      </c>
      <c r="Z14" s="37"/>
      <c r="AA14" s="37"/>
    </row>
    <row r="15" spans="1:27" s="21" customFormat="1" ht="12.75" customHeight="1">
      <c r="A15" s="330"/>
      <c r="B15" s="331"/>
      <c r="C15" s="331"/>
      <c r="D15" s="331"/>
      <c r="E15" s="331"/>
      <c r="F15" s="336" t="s">
        <v>95</v>
      </c>
      <c r="G15" s="336"/>
      <c r="H15" s="336"/>
      <c r="I15" s="331"/>
      <c r="J15" s="335"/>
      <c r="K15" s="32">
        <v>30</v>
      </c>
      <c r="L15" s="26">
        <f t="shared" si="0"/>
        <v>1.2164</v>
      </c>
      <c r="M15" s="43"/>
      <c r="N15" s="19"/>
      <c r="O15" s="37"/>
      <c r="P15" s="37"/>
      <c r="Q15" s="19"/>
      <c r="R15" s="37" t="s">
        <v>94</v>
      </c>
      <c r="S15" s="37"/>
      <c r="T15" s="37"/>
      <c r="U15" s="31">
        <v>30000000</v>
      </c>
      <c r="V15" s="30">
        <f>+'[2]Sheet1'!H14</f>
        <v>1.2164</v>
      </c>
      <c r="W15" s="37"/>
      <c r="X15" s="31">
        <v>30000000</v>
      </c>
      <c r="Y15" s="31">
        <v>40000000</v>
      </c>
      <c r="Z15" s="37"/>
      <c r="AA15" s="37"/>
    </row>
    <row r="16" spans="1:27" s="21" customFormat="1" ht="12.75" customHeight="1">
      <c r="A16" s="314" t="s">
        <v>96</v>
      </c>
      <c r="B16" s="47" t="s">
        <v>97</v>
      </c>
      <c r="C16" s="47"/>
      <c r="D16" s="47"/>
      <c r="E16" s="47"/>
      <c r="F16" s="47"/>
      <c r="G16" s="48" t="s">
        <v>98</v>
      </c>
      <c r="H16" s="317">
        <f>'ปร.4 (ก)'!I60</f>
        <v>0</v>
      </c>
      <c r="I16" s="318"/>
      <c r="J16" s="319"/>
      <c r="K16" s="32">
        <v>40</v>
      </c>
      <c r="L16" s="26">
        <f t="shared" si="0"/>
        <v>1.2161</v>
      </c>
      <c r="M16" s="43"/>
      <c r="N16" s="19"/>
      <c r="O16" s="37"/>
      <c r="P16" s="37"/>
      <c r="Q16" s="19"/>
      <c r="R16" s="37"/>
      <c r="S16" s="37"/>
      <c r="T16" s="37"/>
      <c r="U16" s="31">
        <v>40000000</v>
      </c>
      <c r="V16" s="35">
        <f>+'[2]Sheet1'!H15</f>
        <v>1.2161</v>
      </c>
      <c r="W16" s="37"/>
      <c r="X16" s="31">
        <v>40000000</v>
      </c>
      <c r="Y16" s="31">
        <v>50000000</v>
      </c>
      <c r="Z16" s="37"/>
      <c r="AA16" s="37"/>
    </row>
    <row r="17" spans="1:27" s="21" customFormat="1" ht="12.75" customHeight="1">
      <c r="A17" s="315"/>
      <c r="B17" s="23" t="s">
        <v>99</v>
      </c>
      <c r="C17" s="23"/>
      <c r="D17" s="23"/>
      <c r="E17" s="23"/>
      <c r="F17" s="23"/>
      <c r="G17" s="50" t="s">
        <v>98</v>
      </c>
      <c r="H17" s="320">
        <v>1000000</v>
      </c>
      <c r="I17" s="321"/>
      <c r="J17" s="322"/>
      <c r="K17" s="32">
        <v>50</v>
      </c>
      <c r="L17" s="26">
        <f t="shared" si="0"/>
        <v>1.2159</v>
      </c>
      <c r="M17" s="43"/>
      <c r="N17" s="19"/>
      <c r="O17" s="37"/>
      <c r="P17" s="37"/>
      <c r="Q17" s="19"/>
      <c r="R17" s="37"/>
      <c r="S17" s="37"/>
      <c r="T17" s="37"/>
      <c r="U17" s="31">
        <v>50000000</v>
      </c>
      <c r="V17" s="30">
        <f>+'[2]Sheet1'!H16</f>
        <v>1.2159</v>
      </c>
      <c r="W17" s="37"/>
      <c r="X17" s="31">
        <v>50000000</v>
      </c>
      <c r="Y17" s="31">
        <v>60000000</v>
      </c>
      <c r="Z17" s="37"/>
      <c r="AA17" s="37"/>
    </row>
    <row r="18" spans="1:27" s="21" customFormat="1" ht="12.75" customHeight="1">
      <c r="A18" s="315"/>
      <c r="B18" s="23" t="s">
        <v>100</v>
      </c>
      <c r="C18" s="23"/>
      <c r="D18" s="23"/>
      <c r="E18" s="23"/>
      <c r="F18" s="23"/>
      <c r="G18" s="50" t="s">
        <v>98</v>
      </c>
      <c r="H18" s="320">
        <v>2000000</v>
      </c>
      <c r="I18" s="321"/>
      <c r="J18" s="322"/>
      <c r="K18" s="32">
        <v>60</v>
      </c>
      <c r="L18" s="26">
        <f t="shared" si="0"/>
        <v>1.2061</v>
      </c>
      <c r="M18" s="43"/>
      <c r="N18" s="19"/>
      <c r="O18" s="37"/>
      <c r="P18" s="36">
        <f>+((C22-E22)*(G22-I22))/(E23-G23)</f>
        <v>-0.0016000000000000458</v>
      </c>
      <c r="Q18" s="19"/>
      <c r="R18" s="37"/>
      <c r="S18" s="37"/>
      <c r="T18" s="37"/>
      <c r="U18" s="31">
        <v>60000000</v>
      </c>
      <c r="V18" s="35">
        <f>+'[2]Sheet1'!H17</f>
        <v>1.2061</v>
      </c>
      <c r="W18" s="37"/>
      <c r="X18" s="31">
        <v>60000000</v>
      </c>
      <c r="Y18" s="31">
        <v>70000000</v>
      </c>
      <c r="Z18" s="37"/>
      <c r="AA18" s="37"/>
    </row>
    <row r="19" spans="1:27" s="21" customFormat="1" ht="12.75" customHeight="1">
      <c r="A19" s="315"/>
      <c r="B19" s="23" t="s">
        <v>101</v>
      </c>
      <c r="C19" s="23"/>
      <c r="D19" s="23"/>
      <c r="E19" s="23"/>
      <c r="F19" s="23"/>
      <c r="G19" s="50" t="s">
        <v>98</v>
      </c>
      <c r="H19" s="323">
        <v>1.3067</v>
      </c>
      <c r="I19" s="323">
        <v>1.3067</v>
      </c>
      <c r="J19" s="324">
        <v>1.3067</v>
      </c>
      <c r="K19" s="32">
        <v>70</v>
      </c>
      <c r="L19" s="33">
        <f t="shared" si="0"/>
        <v>1.205</v>
      </c>
      <c r="M19" s="43"/>
      <c r="N19" s="19"/>
      <c r="O19" s="37"/>
      <c r="P19" s="53">
        <f>+A22-P18</f>
        <v>1.3067</v>
      </c>
      <c r="Q19" s="19"/>
      <c r="R19" s="37"/>
      <c r="S19" s="37"/>
      <c r="T19" s="37"/>
      <c r="U19" s="31">
        <v>70000000</v>
      </c>
      <c r="V19" s="54">
        <f>+'[2]Sheet1'!H18</f>
        <v>1.205</v>
      </c>
      <c r="W19" s="37"/>
      <c r="X19" s="31">
        <v>70000000</v>
      </c>
      <c r="Y19" s="31">
        <v>80000000</v>
      </c>
      <c r="Z19" s="37"/>
      <c r="AA19" s="37"/>
    </row>
    <row r="20" spans="1:27" s="21" customFormat="1" ht="12.75" customHeight="1">
      <c r="A20" s="316"/>
      <c r="B20" s="39" t="s">
        <v>102</v>
      </c>
      <c r="C20" s="39"/>
      <c r="D20" s="39"/>
      <c r="E20" s="39"/>
      <c r="F20" s="39"/>
      <c r="G20" s="55" t="s">
        <v>98</v>
      </c>
      <c r="H20" s="325">
        <v>1.3051</v>
      </c>
      <c r="I20" s="325">
        <v>1.3051</v>
      </c>
      <c r="J20" s="326">
        <v>1.3051</v>
      </c>
      <c r="K20" s="32">
        <v>80</v>
      </c>
      <c r="L20" s="33">
        <f t="shared" si="0"/>
        <v>1.205</v>
      </c>
      <c r="M20" s="43"/>
      <c r="N20" s="19"/>
      <c r="O20" s="37"/>
      <c r="P20" s="37"/>
      <c r="Q20" s="19"/>
      <c r="R20" s="37"/>
      <c r="S20" s="37"/>
      <c r="T20" s="37"/>
      <c r="U20" s="31">
        <v>80000000</v>
      </c>
      <c r="V20" s="35">
        <f>+'[2]Sheet1'!H19</f>
        <v>1.205</v>
      </c>
      <c r="W20" s="37"/>
      <c r="X20" s="31">
        <v>80000000</v>
      </c>
      <c r="Y20" s="31">
        <v>90000000</v>
      </c>
      <c r="Z20" s="37"/>
      <c r="AA20" s="37"/>
    </row>
    <row r="21" spans="1:27" s="21" customFormat="1" ht="12.75" customHeight="1">
      <c r="A21" s="57"/>
      <c r="B21" s="46" t="s">
        <v>103</v>
      </c>
      <c r="C21" s="47"/>
      <c r="D21" s="47"/>
      <c r="E21" s="47"/>
      <c r="F21" s="47"/>
      <c r="G21" s="47"/>
      <c r="H21" s="47"/>
      <c r="I21" s="47"/>
      <c r="J21" s="58"/>
      <c r="K21" s="32">
        <v>90</v>
      </c>
      <c r="L21" s="26">
        <f t="shared" si="0"/>
        <v>1.2049</v>
      </c>
      <c r="M21" s="43"/>
      <c r="N21" s="19"/>
      <c r="O21" s="37"/>
      <c r="P21" s="37"/>
      <c r="Q21" s="19"/>
      <c r="R21" s="37"/>
      <c r="S21" s="37"/>
      <c r="T21" s="37"/>
      <c r="U21" s="31">
        <v>90000000</v>
      </c>
      <c r="V21" s="30">
        <f>+'[2]Sheet1'!H20</f>
        <v>1.2049</v>
      </c>
      <c r="W21" s="37"/>
      <c r="X21" s="31">
        <v>90000000</v>
      </c>
      <c r="Y21" s="31">
        <v>100000000</v>
      </c>
      <c r="Z21" s="37"/>
      <c r="AA21" s="37"/>
    </row>
    <row r="22" spans="1:27" s="21" customFormat="1" ht="12.75" customHeight="1">
      <c r="A22" s="49">
        <v>1.3051</v>
      </c>
      <c r="B22" s="50" t="s">
        <v>104</v>
      </c>
      <c r="C22" s="56">
        <f>H19</f>
        <v>1.3067</v>
      </c>
      <c r="D22" s="45" t="s">
        <v>105</v>
      </c>
      <c r="E22" s="59">
        <f>H20</f>
        <v>1.3051</v>
      </c>
      <c r="F22" s="60" t="s">
        <v>106</v>
      </c>
      <c r="G22" s="60">
        <f>H16</f>
        <v>0</v>
      </c>
      <c r="H22" s="60" t="s">
        <v>105</v>
      </c>
      <c r="I22" s="61">
        <f>H17</f>
        <v>1000000</v>
      </c>
      <c r="J22" s="62" t="s">
        <v>107</v>
      </c>
      <c r="K22" s="32">
        <v>100</v>
      </c>
      <c r="L22" s="26">
        <f t="shared" si="0"/>
        <v>1.2049</v>
      </c>
      <c r="M22" s="43"/>
      <c r="N22" s="19"/>
      <c r="O22" s="37"/>
      <c r="P22" s="37"/>
      <c r="Q22" s="37"/>
      <c r="R22" s="37"/>
      <c r="S22" s="37"/>
      <c r="T22" s="37"/>
      <c r="U22" s="31">
        <v>100000000</v>
      </c>
      <c r="V22" s="35">
        <f>+'[2]Sheet1'!H21</f>
        <v>1.2049</v>
      </c>
      <c r="W22" s="37"/>
      <c r="X22" s="31">
        <v>100000000</v>
      </c>
      <c r="Y22" s="31">
        <v>150000000</v>
      </c>
      <c r="Z22" s="37"/>
      <c r="AA22" s="37"/>
    </row>
    <row r="23" spans="1:27" s="21" customFormat="1" ht="12.75" customHeight="1">
      <c r="A23" s="49"/>
      <c r="B23" s="44"/>
      <c r="C23" s="44"/>
      <c r="D23" s="50" t="s">
        <v>108</v>
      </c>
      <c r="E23" s="51">
        <f>H18</f>
        <v>2000000</v>
      </c>
      <c r="F23" s="44" t="s">
        <v>105</v>
      </c>
      <c r="G23" s="51">
        <f>H17</f>
        <v>1000000</v>
      </c>
      <c r="H23" s="23" t="s">
        <v>107</v>
      </c>
      <c r="I23" s="44"/>
      <c r="J23" s="52"/>
      <c r="K23" s="32">
        <v>150</v>
      </c>
      <c r="L23" s="26">
        <f t="shared" si="0"/>
        <v>1.2023</v>
      </c>
      <c r="M23" s="43"/>
      <c r="N23" s="19"/>
      <c r="O23" s="37"/>
      <c r="P23" s="37"/>
      <c r="Q23" s="19"/>
      <c r="R23" s="37"/>
      <c r="S23" s="37"/>
      <c r="T23" s="37"/>
      <c r="U23" s="31">
        <v>150000000</v>
      </c>
      <c r="V23" s="30">
        <f>+'[2]Sheet1'!H22</f>
        <v>1.2023</v>
      </c>
      <c r="W23" s="37"/>
      <c r="X23" s="31">
        <v>150000000</v>
      </c>
      <c r="Y23" s="31">
        <v>200000000</v>
      </c>
      <c r="Z23" s="37"/>
      <c r="AA23" s="37"/>
    </row>
    <row r="24" spans="1:27" s="21" customFormat="1" ht="12.75" customHeight="1">
      <c r="A24" s="49"/>
      <c r="B24" s="63"/>
      <c r="C24" s="50"/>
      <c r="D24" s="50"/>
      <c r="E24" s="50"/>
      <c r="J24" s="64"/>
      <c r="K24" s="32">
        <v>200</v>
      </c>
      <c r="L24" s="26">
        <f t="shared" si="0"/>
        <v>1.2023</v>
      </c>
      <c r="M24" s="43"/>
      <c r="N24" s="19"/>
      <c r="O24" s="37"/>
      <c r="P24" s="37"/>
      <c r="Q24" s="19"/>
      <c r="R24" s="65"/>
      <c r="S24" s="37"/>
      <c r="T24" s="37"/>
      <c r="U24" s="31">
        <v>200000000</v>
      </c>
      <c r="V24" s="35">
        <f>+'[2]Sheet1'!H23</f>
        <v>1.2023</v>
      </c>
      <c r="W24" s="37"/>
      <c r="X24" s="31">
        <v>200000000</v>
      </c>
      <c r="Y24" s="31">
        <v>250000000</v>
      </c>
      <c r="Z24" s="37"/>
      <c r="AA24" s="37"/>
    </row>
    <row r="25" spans="1:27" s="21" customFormat="1" ht="12.75" customHeight="1">
      <c r="A25" s="49"/>
      <c r="B25" s="44"/>
      <c r="C25" s="23" t="s">
        <v>109</v>
      </c>
      <c r="D25" s="44"/>
      <c r="E25" s="44"/>
      <c r="F25" s="44"/>
      <c r="G25" s="51">
        <f>H16</f>
        <v>0</v>
      </c>
      <c r="H25" s="44"/>
      <c r="I25" s="23" t="s">
        <v>110</v>
      </c>
      <c r="J25" s="44"/>
      <c r="K25" s="32">
        <v>250</v>
      </c>
      <c r="L25" s="26">
        <f t="shared" si="0"/>
        <v>1.2013</v>
      </c>
      <c r="M25" s="43"/>
      <c r="N25" s="19"/>
      <c r="O25" s="37"/>
      <c r="P25" s="37"/>
      <c r="Q25" s="19"/>
      <c r="R25" s="65"/>
      <c r="S25" s="37"/>
      <c r="T25" s="37"/>
      <c r="U25" s="31">
        <v>250000000</v>
      </c>
      <c r="V25" s="30">
        <f>+'[2]Sheet1'!H24</f>
        <v>1.2013</v>
      </c>
      <c r="W25" s="37"/>
      <c r="X25" s="31">
        <v>250000000</v>
      </c>
      <c r="Y25" s="31">
        <v>300000000</v>
      </c>
      <c r="Z25" s="37"/>
      <c r="AA25" s="37"/>
    </row>
    <row r="26" spans="1:27" s="21" customFormat="1" ht="12.75" customHeight="1" thickBot="1">
      <c r="A26" s="49"/>
      <c r="B26" s="44"/>
      <c r="C26" s="23" t="s">
        <v>111</v>
      </c>
      <c r="D26" s="44"/>
      <c r="E26" s="44"/>
      <c r="F26" s="44"/>
      <c r="G26" s="66">
        <f>+P19</f>
        <v>1.3067</v>
      </c>
      <c r="H26" s="44"/>
      <c r="I26" s="44"/>
      <c r="J26" s="44"/>
      <c r="K26" s="32">
        <v>300</v>
      </c>
      <c r="L26" s="26">
        <f t="shared" si="0"/>
        <v>1.1951</v>
      </c>
      <c r="M26" s="43"/>
      <c r="N26" s="19"/>
      <c r="O26" s="37"/>
      <c r="P26" s="37"/>
      <c r="Q26" s="19"/>
      <c r="R26" s="65"/>
      <c r="S26" s="37"/>
      <c r="T26" s="37"/>
      <c r="U26" s="31">
        <v>300000000</v>
      </c>
      <c r="V26" s="35">
        <f>+'[2]Sheet1'!H25</f>
        <v>1.1951</v>
      </c>
      <c r="W26" s="37"/>
      <c r="X26" s="31">
        <v>300000000</v>
      </c>
      <c r="Y26" s="31">
        <v>350000000</v>
      </c>
      <c r="Z26" s="37"/>
      <c r="AA26" s="37"/>
    </row>
    <row r="27" spans="1:27" s="21" customFormat="1" ht="12.75" customHeight="1" thickTop="1">
      <c r="A27" s="49"/>
      <c r="B27" s="44"/>
      <c r="C27" s="44"/>
      <c r="D27" s="44"/>
      <c r="E27" s="44"/>
      <c r="F27" s="44"/>
      <c r="G27" s="44"/>
      <c r="H27" s="44"/>
      <c r="I27" s="44"/>
      <c r="J27" s="44"/>
      <c r="K27" s="32">
        <v>350</v>
      </c>
      <c r="L27" s="26">
        <f t="shared" si="0"/>
        <v>1.1866</v>
      </c>
      <c r="M27" s="43"/>
      <c r="N27" s="19"/>
      <c r="O27" s="37"/>
      <c r="P27" s="37"/>
      <c r="Q27" s="19"/>
      <c r="R27" s="67"/>
      <c r="S27" s="37"/>
      <c r="T27" s="37"/>
      <c r="U27" s="31">
        <v>350000000</v>
      </c>
      <c r="V27" s="30">
        <f>+'[2]Sheet1'!H26</f>
        <v>1.1866</v>
      </c>
      <c r="W27" s="37"/>
      <c r="X27" s="31">
        <v>350000000</v>
      </c>
      <c r="Y27" s="31">
        <v>400000000</v>
      </c>
      <c r="Z27" s="37"/>
      <c r="AA27" s="37"/>
    </row>
    <row r="28" spans="1:27" s="21" customFormat="1" ht="12.75" customHeight="1">
      <c r="A28" s="49"/>
      <c r="B28" s="44"/>
      <c r="C28" s="44"/>
      <c r="D28" s="44"/>
      <c r="E28" s="44"/>
      <c r="F28" s="44"/>
      <c r="G28" s="44"/>
      <c r="H28" s="44"/>
      <c r="I28" s="44" t="s">
        <v>94</v>
      </c>
      <c r="J28" s="44"/>
      <c r="K28" s="32">
        <v>400</v>
      </c>
      <c r="L28" s="26">
        <f t="shared" si="0"/>
        <v>1.1858</v>
      </c>
      <c r="M28" s="43"/>
      <c r="N28" s="19"/>
      <c r="O28" s="37"/>
      <c r="P28" s="37"/>
      <c r="Q28" s="19"/>
      <c r="R28" s="65"/>
      <c r="S28" s="37"/>
      <c r="T28" s="37"/>
      <c r="U28" s="31">
        <v>400000000</v>
      </c>
      <c r="V28" s="35">
        <f>+'[2]Sheet1'!H27</f>
        <v>1.1858</v>
      </c>
      <c r="W28" s="37"/>
      <c r="X28" s="31">
        <v>400000000</v>
      </c>
      <c r="Y28" s="31">
        <v>500000000</v>
      </c>
      <c r="Z28" s="37"/>
      <c r="AA28" s="37"/>
    </row>
    <row r="29" spans="1:27" s="21" customFormat="1" ht="12.75" customHeight="1" thickBot="1">
      <c r="A29" s="49"/>
      <c r="B29" s="44"/>
      <c r="C29" s="44"/>
      <c r="D29" s="44"/>
      <c r="E29" s="44"/>
      <c r="F29" s="44"/>
      <c r="G29" s="44"/>
      <c r="H29" s="44"/>
      <c r="I29" s="44"/>
      <c r="J29" s="44"/>
      <c r="K29" s="32">
        <v>500</v>
      </c>
      <c r="L29" s="26">
        <f t="shared" si="0"/>
        <v>1.1853</v>
      </c>
      <c r="M29" s="43"/>
      <c r="N29" s="19"/>
      <c r="O29" s="37"/>
      <c r="P29" s="37"/>
      <c r="Q29" s="19"/>
      <c r="R29" s="65"/>
      <c r="S29" s="37"/>
      <c r="T29" s="37"/>
      <c r="U29" s="31">
        <v>500000000</v>
      </c>
      <c r="V29" s="30">
        <f>+'[2]Sheet1'!H28</f>
        <v>1.1853</v>
      </c>
      <c r="W29" s="37"/>
      <c r="X29" s="31">
        <v>500000000</v>
      </c>
      <c r="Y29" s="68">
        <v>500000001</v>
      </c>
      <c r="Z29" s="37"/>
      <c r="AA29" s="37"/>
    </row>
    <row r="30" spans="1:27" s="21" customFormat="1" ht="12.75" customHeight="1" thickBot="1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1" t="s">
        <v>112</v>
      </c>
      <c r="L30" s="72">
        <f t="shared" si="0"/>
        <v>1.1788</v>
      </c>
      <c r="M30" s="73"/>
      <c r="N30" s="19"/>
      <c r="O30" s="37"/>
      <c r="P30" s="37"/>
      <c r="Q30" s="19"/>
      <c r="R30" s="65"/>
      <c r="S30" s="37"/>
      <c r="T30" s="37"/>
      <c r="U30" s="68">
        <v>500000001</v>
      </c>
      <c r="V30" s="35">
        <f>+'[2]Sheet1'!H29</f>
        <v>1.1788</v>
      </c>
      <c r="W30" s="37"/>
      <c r="X30" s="68">
        <v>500000001</v>
      </c>
      <c r="Y30" s="74"/>
      <c r="Z30" s="37"/>
      <c r="AA30" s="37"/>
    </row>
    <row r="31" spans="1:27" s="243" customFormat="1" ht="18">
      <c r="A31" s="239" t="s">
        <v>113</v>
      </c>
      <c r="B31" s="240"/>
      <c r="C31" s="240"/>
      <c r="D31" s="240"/>
      <c r="E31" s="240"/>
      <c r="F31" s="240"/>
      <c r="G31" s="240"/>
      <c r="H31" s="240"/>
      <c r="I31" s="240"/>
      <c r="J31" s="241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2"/>
      <c r="V31" s="240"/>
      <c r="W31" s="240"/>
      <c r="X31" s="240"/>
      <c r="Y31" s="240"/>
      <c r="Z31" s="240"/>
      <c r="AA31" s="240"/>
    </row>
    <row r="32" spans="1:27" s="243" customFormat="1" ht="18">
      <c r="A32" s="239" t="s">
        <v>114</v>
      </c>
      <c r="B32" s="240"/>
      <c r="C32" s="240"/>
      <c r="D32" s="240"/>
      <c r="E32" s="240"/>
      <c r="F32" s="240"/>
      <c r="G32" s="240"/>
      <c r="H32" s="240"/>
      <c r="I32" s="240"/>
      <c r="J32" s="241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2"/>
      <c r="V32" s="240"/>
      <c r="W32" s="240"/>
      <c r="X32" s="240"/>
      <c r="Y32" s="240"/>
      <c r="Z32" s="240"/>
      <c r="AA32" s="240"/>
    </row>
    <row r="33" spans="1:27" s="243" customFormat="1" ht="12" customHeight="1">
      <c r="A33" s="239"/>
      <c r="B33" s="240"/>
      <c r="C33" s="240"/>
      <c r="D33" s="240"/>
      <c r="E33" s="240"/>
      <c r="F33" s="240"/>
      <c r="G33" s="240"/>
      <c r="H33" s="240"/>
      <c r="I33" s="240"/>
      <c r="J33" s="241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2"/>
      <c r="V33" s="240"/>
      <c r="W33" s="240"/>
      <c r="X33" s="240"/>
      <c r="Y33" s="240"/>
      <c r="Z33" s="240"/>
      <c r="AA33" s="240"/>
    </row>
    <row r="34" spans="1:27" s="243" customFormat="1" ht="21" customHeight="1">
      <c r="A34" s="239"/>
      <c r="B34" s="240"/>
      <c r="C34" s="240"/>
      <c r="D34" s="240"/>
      <c r="E34" s="240"/>
      <c r="F34" s="240"/>
      <c r="G34" s="240"/>
      <c r="H34" s="240"/>
      <c r="I34" s="240"/>
      <c r="J34" s="241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2"/>
      <c r="V34" s="240"/>
      <c r="W34" s="240"/>
      <c r="X34" s="240"/>
      <c r="Y34" s="240"/>
      <c r="Z34" s="240"/>
      <c r="AA34" s="240"/>
    </row>
    <row r="35" spans="1:27" s="243" customFormat="1" ht="18">
      <c r="A35" s="240"/>
      <c r="B35" s="240"/>
      <c r="C35" s="240"/>
      <c r="D35" s="240"/>
      <c r="E35" s="240"/>
      <c r="F35" s="240"/>
      <c r="G35" s="244" t="s">
        <v>115</v>
      </c>
      <c r="H35" s="244"/>
      <c r="I35" s="244"/>
      <c r="J35" s="244"/>
      <c r="K35" s="244"/>
      <c r="L35" s="240"/>
      <c r="M35" s="240"/>
      <c r="N35" s="240"/>
      <c r="O35" s="240"/>
      <c r="P35" s="240"/>
      <c r="Q35" s="240"/>
      <c r="R35" s="240"/>
      <c r="S35" s="240"/>
      <c r="T35" s="240"/>
      <c r="U35" s="242"/>
      <c r="V35" s="240"/>
      <c r="W35" s="240"/>
      <c r="X35" s="240"/>
      <c r="Y35" s="240"/>
      <c r="Z35" s="240"/>
      <c r="AA35" s="240"/>
    </row>
    <row r="36" spans="1:27" s="243" customFormat="1" ht="18">
      <c r="A36" s="240"/>
      <c r="B36" s="240"/>
      <c r="C36" s="240"/>
      <c r="D36" s="240"/>
      <c r="E36" s="240"/>
      <c r="F36" s="240"/>
      <c r="G36" s="313" t="s">
        <v>118</v>
      </c>
      <c r="H36" s="313"/>
      <c r="I36" s="313"/>
      <c r="J36" s="313"/>
      <c r="K36" s="313"/>
      <c r="L36" s="313"/>
      <c r="M36" s="240"/>
      <c r="N36" s="240"/>
      <c r="O36" s="240"/>
      <c r="P36" s="240"/>
      <c r="Q36" s="240"/>
      <c r="R36" s="240"/>
      <c r="S36" s="240"/>
      <c r="T36" s="240"/>
      <c r="U36" s="242"/>
      <c r="V36" s="240"/>
      <c r="W36" s="240"/>
      <c r="X36" s="240"/>
      <c r="Y36" s="240"/>
      <c r="Z36" s="240"/>
      <c r="AA36" s="240"/>
    </row>
    <row r="37" spans="1:27" s="243" customFormat="1" ht="21" customHeight="1">
      <c r="A37" s="240"/>
      <c r="B37" s="240"/>
      <c r="C37" s="240"/>
      <c r="D37" s="240"/>
      <c r="E37" s="240"/>
      <c r="F37" s="240"/>
      <c r="G37" s="239"/>
      <c r="H37" s="239"/>
      <c r="I37" s="239"/>
      <c r="J37" s="239"/>
      <c r="K37" s="239"/>
      <c r="L37" s="239"/>
      <c r="M37" s="240"/>
      <c r="N37" s="240"/>
      <c r="O37" s="240"/>
      <c r="P37" s="240"/>
      <c r="Q37" s="240"/>
      <c r="R37" s="240"/>
      <c r="S37" s="240"/>
      <c r="T37" s="240"/>
      <c r="U37" s="242"/>
      <c r="V37" s="240"/>
      <c r="W37" s="240"/>
      <c r="X37" s="240"/>
      <c r="Y37" s="240"/>
      <c r="Z37" s="240"/>
      <c r="AA37" s="240"/>
    </row>
    <row r="38" spans="1:27" s="243" customFormat="1" ht="18">
      <c r="A38" s="240"/>
      <c r="B38" s="240"/>
      <c r="C38" s="244" t="s">
        <v>116</v>
      </c>
      <c r="D38" s="244"/>
      <c r="E38" s="244"/>
      <c r="F38" s="244"/>
      <c r="G38" s="244"/>
      <c r="H38" s="240"/>
      <c r="I38" s="240"/>
      <c r="J38" s="244" t="s">
        <v>120</v>
      </c>
      <c r="K38" s="244"/>
      <c r="L38" s="244"/>
      <c r="M38" s="244"/>
      <c r="N38" s="244"/>
      <c r="O38" s="240"/>
      <c r="P38" s="240"/>
      <c r="Q38" s="240"/>
      <c r="R38" s="240"/>
      <c r="S38" s="240"/>
      <c r="T38" s="240"/>
      <c r="U38" s="242"/>
      <c r="V38" s="240"/>
      <c r="W38" s="240"/>
      <c r="X38" s="240"/>
      <c r="Y38" s="240"/>
      <c r="Z38" s="240"/>
      <c r="AA38" s="240"/>
    </row>
    <row r="39" spans="1:27" s="243" customFormat="1" ht="18">
      <c r="A39" s="240"/>
      <c r="B39" s="240"/>
      <c r="C39" s="313" t="s">
        <v>119</v>
      </c>
      <c r="D39" s="313"/>
      <c r="E39" s="313"/>
      <c r="F39" s="313"/>
      <c r="G39" s="313"/>
      <c r="H39" s="313"/>
      <c r="I39" s="240"/>
      <c r="J39" s="313" t="s">
        <v>121</v>
      </c>
      <c r="K39" s="313"/>
      <c r="L39" s="313"/>
      <c r="M39" s="313"/>
      <c r="N39" s="313"/>
      <c r="O39" s="313"/>
      <c r="P39" s="240"/>
      <c r="Q39" s="240"/>
      <c r="R39" s="240"/>
      <c r="S39" s="240"/>
      <c r="T39" s="240"/>
      <c r="U39" s="242"/>
      <c r="V39" s="240"/>
      <c r="W39" s="240"/>
      <c r="X39" s="240"/>
      <c r="Y39" s="240"/>
      <c r="Z39" s="240"/>
      <c r="AA39" s="240"/>
    </row>
  </sheetData>
  <sheetProtection/>
  <mergeCells count="28">
    <mergeCell ref="A11:J12"/>
    <mergeCell ref="C1:M1"/>
    <mergeCell ref="C2:I2"/>
    <mergeCell ref="K2:L2"/>
    <mergeCell ref="B3:M3"/>
    <mergeCell ref="A4:L4"/>
    <mergeCell ref="A5:J6"/>
    <mergeCell ref="L5:L6"/>
    <mergeCell ref="A7:A10"/>
    <mergeCell ref="B7:I7"/>
    <mergeCell ref="B8:I8"/>
    <mergeCell ref="B9:I9"/>
    <mergeCell ref="B10:I10"/>
    <mergeCell ref="A13:D15"/>
    <mergeCell ref="E13:E15"/>
    <mergeCell ref="F13:H14"/>
    <mergeCell ref="I13:I15"/>
    <mergeCell ref="J13:J15"/>
    <mergeCell ref="F15:H15"/>
    <mergeCell ref="G36:L36"/>
    <mergeCell ref="C39:H39"/>
    <mergeCell ref="J39:O39"/>
    <mergeCell ref="A16:A20"/>
    <mergeCell ref="H16:J16"/>
    <mergeCell ref="H17:J17"/>
    <mergeCell ref="H18:J18"/>
    <mergeCell ref="H19:J19"/>
    <mergeCell ref="H20:J20"/>
  </mergeCells>
  <printOptions/>
  <pageMargins left="1.56" right="0.7" top="0.34" bottom="0.22" header="0.3" footer="0.2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pat pat</cp:lastModifiedBy>
  <cp:lastPrinted>2024-03-07T05:22:12Z</cp:lastPrinted>
  <dcterms:created xsi:type="dcterms:W3CDTF">2012-07-11T01:02:50Z</dcterms:created>
  <dcterms:modified xsi:type="dcterms:W3CDTF">2024-03-22T15:34:37Z</dcterms:modified>
  <cp:category/>
  <cp:version/>
  <cp:contentType/>
  <cp:contentStatus/>
</cp:coreProperties>
</file>